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W:\! 1 Veřejné zakázky\Hodonín C6_stavba\podklady VZ_Hodonín C6\"/>
    </mc:Choice>
  </mc:AlternateContent>
  <xr:revisionPtr revIDLastSave="0" documentId="8_{B145B29F-3C4E-4314-8A9F-EF633D216301}" xr6:coauthVersionLast="36" xr6:coauthVersionMax="36" xr10:uidLastSave="{00000000-0000-0000-0000-000000000000}"/>
  <bookViews>
    <workbookView xWindow="0" yWindow="0" windowWidth="28800" windowHeight="14025" activeTab="4" xr2:uid="{00000000-000D-0000-FFFF-FFFF00000000}"/>
  </bookViews>
  <sheets>
    <sheet name="Rekapitulace stavby" sheetId="1" r:id="rId1"/>
    <sheet name="01 - Polní cesta C6" sheetId="2" r:id="rId2"/>
    <sheet name="2391-17-01.1 - 0.1.2.1 Ná..." sheetId="3" r:id="rId3"/>
    <sheet name="2391-17-01.2 - 0.1.2.2 Ná..." sheetId="4" r:id="rId4"/>
    <sheet name="2391-17-01.3 - 0.1.2.3 Ná..." sheetId="5" r:id="rId5"/>
    <sheet name="2931-17b - 01.1 Vedlejší ..." sheetId="6" r:id="rId6"/>
  </sheets>
  <definedNames>
    <definedName name="_xlnm._FilterDatabase" localSheetId="1" hidden="1">'01 - Polní cesta C6'!$C$127:$K$361</definedName>
    <definedName name="_xlnm._FilterDatabase" localSheetId="2" hidden="1">'2391-17-01.1 - 0.1.2.1 Ná...'!$C$116:$K$139</definedName>
    <definedName name="_xlnm._FilterDatabase" localSheetId="3" hidden="1">'2391-17-01.2 - 0.1.2.2 Ná...'!$C$116:$K$139</definedName>
    <definedName name="_xlnm._FilterDatabase" localSheetId="4" hidden="1">'2391-17-01.3 - 0.1.2.3 Ná...'!$C$116:$K$139</definedName>
    <definedName name="_xlnm._FilterDatabase" localSheetId="5" hidden="1">'2931-17b - 01.1 Vedlejší ...'!$C$118:$K$139</definedName>
    <definedName name="_xlnm.Print_Titles" localSheetId="1">'01 - Polní cesta C6'!$127:$127</definedName>
    <definedName name="_xlnm.Print_Titles" localSheetId="2">'2391-17-01.1 - 0.1.2.1 Ná...'!$116:$116</definedName>
    <definedName name="_xlnm.Print_Titles" localSheetId="3">'2391-17-01.2 - 0.1.2.2 Ná...'!$116:$116</definedName>
    <definedName name="_xlnm.Print_Titles" localSheetId="4">'2391-17-01.3 - 0.1.2.3 Ná...'!$116:$116</definedName>
    <definedName name="_xlnm.Print_Titles" localSheetId="5">'2931-17b - 01.1 Vedlejší ...'!$118:$118</definedName>
    <definedName name="_xlnm.Print_Titles" localSheetId="0">'Rekapitulace stavby'!$92:$92</definedName>
    <definedName name="_xlnm.Print_Area" localSheetId="1">'01 - Polní cesta C6'!$C$82:$J$109,'01 - Polní cesta C6'!$C$115:$K$361</definedName>
    <definedName name="_xlnm.Print_Area" localSheetId="2">'2391-17-01.1 - 0.1.2.1 Ná...'!$C$82:$J$98,'2391-17-01.1 - 0.1.2.1 Ná...'!$C$104:$K$139</definedName>
    <definedName name="_xlnm.Print_Area" localSheetId="3">'2391-17-01.2 - 0.1.2.2 Ná...'!$C$82:$J$98,'2391-17-01.2 - 0.1.2.2 Ná...'!$C$104:$K$139</definedName>
    <definedName name="_xlnm.Print_Area" localSheetId="4">'2391-17-01.3 - 0.1.2.3 Ná...'!$C$82:$J$98,'2391-17-01.3 - 0.1.2.3 Ná...'!$C$104:$K$139</definedName>
    <definedName name="_xlnm.Print_Area" localSheetId="5">'2931-17b - 01.1 Vedlejší ...'!$C$82:$J$100,'2931-17b - 01.1 Vedlejší ...'!$C$106:$K$139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J116" i="6"/>
  <c r="J115" i="6"/>
  <c r="F115" i="6"/>
  <c r="F113" i="6"/>
  <c r="E111" i="6"/>
  <c r="J92" i="6"/>
  <c r="J91" i="6"/>
  <c r="F91" i="6"/>
  <c r="F89" i="6"/>
  <c r="E87" i="6"/>
  <c r="J18" i="6"/>
  <c r="E18" i="6"/>
  <c r="F116" i="6"/>
  <c r="J17" i="6"/>
  <c r="J12" i="6"/>
  <c r="J113" i="6"/>
  <c r="E7" i="6"/>
  <c r="E109" i="6" s="1"/>
  <c r="J37" i="5"/>
  <c r="J36" i="5"/>
  <c r="AY98" i="1"/>
  <c r="J35" i="5"/>
  <c r="AX98" i="1" s="1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J114" i="5"/>
  <c r="J113" i="5"/>
  <c r="F113" i="5"/>
  <c r="F111" i="5"/>
  <c r="E109" i="5"/>
  <c r="J92" i="5"/>
  <c r="J91" i="5"/>
  <c r="F91" i="5"/>
  <c r="F89" i="5"/>
  <c r="E87" i="5"/>
  <c r="J18" i="5"/>
  <c r="E18" i="5"/>
  <c r="F92" i="5"/>
  <c r="J17" i="5"/>
  <c r="J12" i="5"/>
  <c r="J111" i="5"/>
  <c r="E7" i="5"/>
  <c r="E85" i="5" s="1"/>
  <c r="J37" i="4"/>
  <c r="J36" i="4"/>
  <c r="AY97" i="1"/>
  <c r="J35" i="4"/>
  <c r="AX97" i="1" s="1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92" i="4"/>
  <c r="J17" i="4"/>
  <c r="J12" i="4"/>
  <c r="J111" i="4"/>
  <c r="E7" i="4"/>
  <c r="E85" i="4" s="1"/>
  <c r="J37" i="3"/>
  <c r="J36" i="3"/>
  <c r="AY96" i="1"/>
  <c r="J35" i="3"/>
  <c r="AX96" i="1" s="1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J114" i="3"/>
  <c r="J113" i="3"/>
  <c r="F113" i="3"/>
  <c r="F111" i="3"/>
  <c r="E109" i="3"/>
  <c r="J92" i="3"/>
  <c r="J91" i="3"/>
  <c r="F91" i="3"/>
  <c r="F89" i="3"/>
  <c r="E87" i="3"/>
  <c r="J18" i="3"/>
  <c r="E18" i="3"/>
  <c r="F92" i="3"/>
  <c r="J17" i="3"/>
  <c r="J12" i="3"/>
  <c r="J89" i="3"/>
  <c r="E7" i="3"/>
  <c r="E107" i="3" s="1"/>
  <c r="J37" i="2"/>
  <c r="J36" i="2"/>
  <c r="AY95" i="1"/>
  <c r="J35" i="2"/>
  <c r="AX95" i="1" s="1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T256" i="2"/>
  <c r="R257" i="2"/>
  <c r="R256" i="2"/>
  <c r="P257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92" i="2" s="1"/>
  <c r="J17" i="2"/>
  <c r="J12" i="2"/>
  <c r="J122" i="2"/>
  <c r="E7" i="2"/>
  <c r="E85" i="2"/>
  <c r="L90" i="1"/>
  <c r="AM90" i="1"/>
  <c r="AM89" i="1"/>
  <c r="L89" i="1"/>
  <c r="AM87" i="1"/>
  <c r="L87" i="1"/>
  <c r="L85" i="1"/>
  <c r="L84" i="1"/>
  <c r="J136" i="6"/>
  <c r="BK129" i="6"/>
  <c r="J134" i="5"/>
  <c r="BK131" i="5"/>
  <c r="BK125" i="5"/>
  <c r="BK119" i="5"/>
  <c r="BK138" i="4"/>
  <c r="J131" i="4"/>
  <c r="BK128" i="4"/>
  <c r="BK125" i="4"/>
  <c r="BK122" i="4"/>
  <c r="J138" i="3"/>
  <c r="BK128" i="3"/>
  <c r="BK125" i="3"/>
  <c r="BK122" i="3"/>
  <c r="J119" i="3"/>
  <c r="BK344" i="2"/>
  <c r="BK333" i="2"/>
  <c r="BK329" i="2"/>
  <c r="J327" i="2"/>
  <c r="BK324" i="2"/>
  <c r="J321" i="2"/>
  <c r="BK317" i="2"/>
  <c r="BK309" i="2"/>
  <c r="J305" i="2"/>
  <c r="BK301" i="2"/>
  <c r="J299" i="2"/>
  <c r="BK297" i="2"/>
  <c r="BK291" i="2"/>
  <c r="J280" i="2"/>
  <c r="BK278" i="2"/>
  <c r="J278" i="2"/>
  <c r="BK276" i="2"/>
  <c r="J274" i="2"/>
  <c r="BK269" i="2"/>
  <c r="J266" i="2"/>
  <c r="BK263" i="2"/>
  <c r="J261" i="2"/>
  <c r="J257" i="2"/>
  <c r="BK254" i="2"/>
  <c r="J252" i="2"/>
  <c r="J249" i="2"/>
  <c r="J230" i="2"/>
  <c r="BK227" i="2"/>
  <c r="BK221" i="2"/>
  <c r="BK219" i="2"/>
  <c r="J211" i="2"/>
  <c r="BK207" i="2"/>
  <c r="BK204" i="2"/>
  <c r="J191" i="2"/>
  <c r="BK177" i="2"/>
  <c r="J174" i="2"/>
  <c r="BK169" i="2"/>
  <c r="J165" i="2"/>
  <c r="BK162" i="2"/>
  <c r="J160" i="2"/>
  <c r="J153" i="2"/>
  <c r="BK145" i="2"/>
  <c r="J137" i="2"/>
  <c r="BK133" i="2"/>
  <c r="BK131" i="2"/>
  <c r="AS94" i="1"/>
  <c r="J138" i="6"/>
  <c r="J134" i="6"/>
  <c r="BK131" i="6"/>
  <c r="J129" i="6"/>
  <c r="J127" i="6"/>
  <c r="BK122" i="6"/>
  <c r="J128" i="5"/>
  <c r="J125" i="5"/>
  <c r="BK122" i="5"/>
  <c r="J119" i="5"/>
  <c r="BK134" i="3"/>
  <c r="BK347" i="2"/>
  <c r="J344" i="2"/>
  <c r="J342" i="2"/>
  <c r="J340" i="2"/>
  <c r="J329" i="2"/>
  <c r="BK327" i="2"/>
  <c r="J324" i="2"/>
  <c r="BK321" i="2"/>
  <c r="J319" i="2"/>
  <c r="J311" i="2"/>
  <c r="BK307" i="2"/>
  <c r="J303" i="2"/>
  <c r="BK294" i="2"/>
  <c r="J291" i="2"/>
  <c r="J289" i="2"/>
  <c r="J285" i="2"/>
  <c r="J283" i="2"/>
  <c r="J276" i="2"/>
  <c r="BK272" i="2"/>
  <c r="J263" i="2"/>
  <c r="BK261" i="2"/>
  <c r="BK257" i="2"/>
  <c r="J254" i="2"/>
  <c r="BK252" i="2"/>
  <c r="BK249" i="2"/>
  <c r="BK247" i="2"/>
  <c r="J247" i="2"/>
  <c r="J244" i="2"/>
  <c r="BK242" i="2"/>
  <c r="BK239" i="2"/>
  <c r="BK237" i="2"/>
  <c r="J233" i="2"/>
  <c r="BK230" i="2"/>
  <c r="J219" i="2"/>
  <c r="J217" i="2"/>
  <c r="J209" i="2"/>
  <c r="BK200" i="2"/>
  <c r="BK197" i="2"/>
  <c r="J194" i="2"/>
  <c r="J189" i="2"/>
  <c r="BK187" i="2"/>
  <c r="J179" i="2"/>
  <c r="J167" i="2"/>
  <c r="BK165" i="2"/>
  <c r="BK158" i="2"/>
  <c r="BK150" i="2"/>
  <c r="J147" i="2"/>
  <c r="J141" i="2"/>
  <c r="BK137" i="2"/>
  <c r="J135" i="2"/>
  <c r="J133" i="2"/>
  <c r="BK136" i="6"/>
  <c r="BK127" i="6"/>
  <c r="BK124" i="6"/>
  <c r="BK138" i="5"/>
  <c r="J131" i="5"/>
  <c r="J134" i="4"/>
  <c r="J128" i="4"/>
  <c r="J119" i="4"/>
  <c r="BK138" i="3"/>
  <c r="J134" i="3"/>
  <c r="J131" i="3"/>
  <c r="J125" i="3"/>
  <c r="J122" i="3"/>
  <c r="BK119" i="3"/>
  <c r="BK360" i="2"/>
  <c r="J360" i="2"/>
  <c r="BK358" i="2"/>
  <c r="J358" i="2"/>
  <c r="J354" i="2"/>
  <c r="J351" i="2"/>
  <c r="BK340" i="2"/>
  <c r="J333" i="2"/>
  <c r="BK319" i="2"/>
  <c r="J317" i="2"/>
  <c r="BK311" i="2"/>
  <c r="J309" i="2"/>
  <c r="J307" i="2"/>
  <c r="BK305" i="2"/>
  <c r="BK303" i="2"/>
  <c r="J301" i="2"/>
  <c r="BK299" i="2"/>
  <c r="J297" i="2"/>
  <c r="J294" i="2"/>
  <c r="BK289" i="2"/>
  <c r="BK285" i="2"/>
  <c r="BK283" i="2"/>
  <c r="BK280" i="2"/>
  <c r="BK274" i="2"/>
  <c r="J272" i="2"/>
  <c r="J269" i="2"/>
  <c r="BK266" i="2"/>
  <c r="BK244" i="2"/>
  <c r="J242" i="2"/>
  <c r="J239" i="2"/>
  <c r="BK233" i="2"/>
  <c r="J227" i="2"/>
  <c r="BK224" i="2"/>
  <c r="J221" i="2"/>
  <c r="J214" i="2"/>
  <c r="BK211" i="2"/>
  <c r="BK209" i="2"/>
  <c r="J204" i="2"/>
  <c r="BK202" i="2"/>
  <c r="BK191" i="2"/>
  <c r="J185" i="2"/>
  <c r="BK182" i="2"/>
  <c r="J177" i="2"/>
  <c r="BK171" i="2"/>
  <c r="BK160" i="2"/>
  <c r="BK141" i="2"/>
  <c r="J131" i="2"/>
  <c r="BK138" i="6"/>
  <c r="BK134" i="6"/>
  <c r="J131" i="6"/>
  <c r="J124" i="6"/>
  <c r="J122" i="6"/>
  <c r="J138" i="5"/>
  <c r="BK134" i="5"/>
  <c r="BK128" i="5"/>
  <c r="J122" i="5"/>
  <c r="J138" i="4"/>
  <c r="BK134" i="4"/>
  <c r="BK131" i="4"/>
  <c r="J125" i="4"/>
  <c r="J122" i="4"/>
  <c r="BK119" i="4"/>
  <c r="BK131" i="3"/>
  <c r="J128" i="3"/>
  <c r="BK354" i="2"/>
  <c r="BK351" i="2"/>
  <c r="J347" i="2"/>
  <c r="BK342" i="2"/>
  <c r="J237" i="2"/>
  <c r="J224" i="2"/>
  <c r="BK217" i="2"/>
  <c r="BK214" i="2"/>
  <c r="J207" i="2"/>
  <c r="J202" i="2"/>
  <c r="J200" i="2"/>
  <c r="J197" i="2"/>
  <c r="BK194" i="2"/>
  <c r="BK189" i="2"/>
  <c r="J187" i="2"/>
  <c r="BK185" i="2"/>
  <c r="J182" i="2"/>
  <c r="BK179" i="2"/>
  <c r="BK174" i="2"/>
  <c r="J171" i="2"/>
  <c r="J169" i="2"/>
  <c r="BK167" i="2"/>
  <c r="J162" i="2"/>
  <c r="J158" i="2"/>
  <c r="BK153" i="2"/>
  <c r="J150" i="2"/>
  <c r="BK147" i="2"/>
  <c r="J145" i="2"/>
  <c r="BK135" i="2"/>
  <c r="T130" i="2" l="1"/>
  <c r="R226" i="2"/>
  <c r="P236" i="2"/>
  <c r="P246" i="2"/>
  <c r="BK260" i="2"/>
  <c r="J260" i="2" s="1"/>
  <c r="J103" i="2" s="1"/>
  <c r="BK288" i="2"/>
  <c r="J288" i="2" s="1"/>
  <c r="J104" i="2" s="1"/>
  <c r="BK293" i="2"/>
  <c r="J293" i="2"/>
  <c r="J105" i="2" s="1"/>
  <c r="BK339" i="2"/>
  <c r="J339" i="2"/>
  <c r="J106" i="2"/>
  <c r="BK350" i="2"/>
  <c r="J350" i="2" s="1"/>
  <c r="J107" i="2" s="1"/>
  <c r="BK357" i="2"/>
  <c r="J357" i="2" s="1"/>
  <c r="J108" i="2" s="1"/>
  <c r="R118" i="3"/>
  <c r="R117" i="3"/>
  <c r="BK118" i="4"/>
  <c r="J118" i="4" s="1"/>
  <c r="J97" i="4" s="1"/>
  <c r="T118" i="5"/>
  <c r="T117" i="5" s="1"/>
  <c r="R121" i="6"/>
  <c r="BK133" i="6"/>
  <c r="BK120" i="6" s="1"/>
  <c r="BK119" i="6" s="1"/>
  <c r="J119" i="6" s="1"/>
  <c r="J96" i="6" s="1"/>
  <c r="J133" i="6"/>
  <c r="J99" i="6" s="1"/>
  <c r="R130" i="2"/>
  <c r="P226" i="2"/>
  <c r="BK246" i="2"/>
  <c r="J246" i="2" s="1"/>
  <c r="J101" i="2" s="1"/>
  <c r="T246" i="2"/>
  <c r="R260" i="2"/>
  <c r="P288" i="2"/>
  <c r="T293" i="2"/>
  <c r="T339" i="2"/>
  <c r="P350" i="2"/>
  <c r="R357" i="2"/>
  <c r="P118" i="3"/>
  <c r="P117" i="3"/>
  <c r="AU96" i="1"/>
  <c r="R118" i="4"/>
  <c r="R117" i="4"/>
  <c r="P118" i="5"/>
  <c r="P117" i="5"/>
  <c r="AU98" i="1" s="1"/>
  <c r="P133" i="6"/>
  <c r="BK130" i="2"/>
  <c r="J130" i="2"/>
  <c r="J98" i="2" s="1"/>
  <c r="BK226" i="2"/>
  <c r="J226" i="2"/>
  <c r="J99" i="2"/>
  <c r="T226" i="2"/>
  <c r="T236" i="2"/>
  <c r="R246" i="2"/>
  <c r="T260" i="2"/>
  <c r="R288" i="2"/>
  <c r="R293" i="2"/>
  <c r="R339" i="2"/>
  <c r="T350" i="2"/>
  <c r="P357" i="2"/>
  <c r="BK118" i="3"/>
  <c r="BK117" i="3"/>
  <c r="J117" i="3"/>
  <c r="T118" i="4"/>
  <c r="T117" i="4"/>
  <c r="R118" i="5"/>
  <c r="R117" i="5"/>
  <c r="R133" i="6"/>
  <c r="P130" i="2"/>
  <c r="BK236" i="2"/>
  <c r="J236" i="2"/>
  <c r="J100" i="2" s="1"/>
  <c r="R236" i="2"/>
  <c r="P260" i="2"/>
  <c r="T288" i="2"/>
  <c r="P293" i="2"/>
  <c r="P339" i="2"/>
  <c r="R350" i="2"/>
  <c r="T357" i="2"/>
  <c r="T118" i="3"/>
  <c r="T117" i="3"/>
  <c r="P118" i="4"/>
  <c r="P117" i="4"/>
  <c r="AU97" i="1" s="1"/>
  <c r="BK118" i="5"/>
  <c r="J118" i="5"/>
  <c r="J97" i="5"/>
  <c r="BK121" i="6"/>
  <c r="P121" i="6"/>
  <c r="P120" i="6"/>
  <c r="P119" i="6"/>
  <c r="AU99" i="1" s="1"/>
  <c r="T121" i="6"/>
  <c r="T133" i="6"/>
  <c r="F125" i="2"/>
  <c r="BE131" i="2"/>
  <c r="BE137" i="2"/>
  <c r="BE165" i="2"/>
  <c r="BE185" i="2"/>
  <c r="BE204" i="2"/>
  <c r="BE209" i="2"/>
  <c r="BE219" i="2"/>
  <c r="BE224" i="2"/>
  <c r="BE227" i="2"/>
  <c r="BE230" i="2"/>
  <c r="BE327" i="2"/>
  <c r="BE333" i="2"/>
  <c r="E85" i="3"/>
  <c r="BE119" i="3"/>
  <c r="BE122" i="3"/>
  <c r="BE134" i="3"/>
  <c r="BE138" i="3"/>
  <c r="F114" i="4"/>
  <c r="BE128" i="4"/>
  <c r="BE138" i="4"/>
  <c r="F114" i="5"/>
  <c r="BE122" i="5"/>
  <c r="BE125" i="5"/>
  <c r="BE128" i="5"/>
  <c r="J89" i="6"/>
  <c r="BE127" i="6"/>
  <c r="BE129" i="6"/>
  <c r="BE134" i="6"/>
  <c r="BE138" i="6"/>
  <c r="J89" i="2"/>
  <c r="E118" i="2"/>
  <c r="BE133" i="2"/>
  <c r="BE135" i="2"/>
  <c r="BE145" i="2"/>
  <c r="BE150" i="2"/>
  <c r="BE158" i="2"/>
  <c r="BE162" i="2"/>
  <c r="BE167" i="2"/>
  <c r="BE197" i="2"/>
  <c r="BE217" i="2"/>
  <c r="BE237" i="2"/>
  <c r="BE254" i="2"/>
  <c r="BE266" i="2"/>
  <c r="BE272" i="2"/>
  <c r="BE276" i="2"/>
  <c r="BE280" i="2"/>
  <c r="BE294" i="2"/>
  <c r="BE297" i="2"/>
  <c r="BE301" i="2"/>
  <c r="BE303" i="2"/>
  <c r="BE307" i="2"/>
  <c r="BE309" i="2"/>
  <c r="BE321" i="2"/>
  <c r="BE342" i="2"/>
  <c r="BE344" i="2"/>
  <c r="BE358" i="2"/>
  <c r="BE360" i="2"/>
  <c r="J111" i="3"/>
  <c r="F114" i="3"/>
  <c r="BE125" i="3"/>
  <c r="E107" i="4"/>
  <c r="BE119" i="4"/>
  <c r="BE122" i="4"/>
  <c r="BE131" i="4"/>
  <c r="E107" i="5"/>
  <c r="BE119" i="5"/>
  <c r="BE131" i="5"/>
  <c r="E85" i="6"/>
  <c r="F92" i="6"/>
  <c r="BE122" i="6"/>
  <c r="BE141" i="2"/>
  <c r="BE160" i="2"/>
  <c r="BE171" i="2"/>
  <c r="BE174" i="2"/>
  <c r="BE177" i="2"/>
  <c r="BE179" i="2"/>
  <c r="BE182" i="2"/>
  <c r="BE202" i="2"/>
  <c r="BE221" i="2"/>
  <c r="BE239" i="2"/>
  <c r="BE269" i="2"/>
  <c r="BE285" i="2"/>
  <c r="BE291" i="2"/>
  <c r="BE305" i="2"/>
  <c r="BE311" i="2"/>
  <c r="BE317" i="2"/>
  <c r="BE324" i="2"/>
  <c r="BE329" i="2"/>
  <c r="BE340" i="2"/>
  <c r="BE351" i="2"/>
  <c r="BE128" i="3"/>
  <c r="J89" i="4"/>
  <c r="BE125" i="4"/>
  <c r="BE134" i="4"/>
  <c r="J89" i="5"/>
  <c r="BE134" i="5"/>
  <c r="BE138" i="5"/>
  <c r="BE124" i="6"/>
  <c r="BE131" i="6"/>
  <c r="BE147" i="2"/>
  <c r="BE153" i="2"/>
  <c r="BE169" i="2"/>
  <c r="BE187" i="2"/>
  <c r="BE189" i="2"/>
  <c r="BE191" i="2"/>
  <c r="BE194" i="2"/>
  <c r="BE200" i="2"/>
  <c r="BE207" i="2"/>
  <c r="BE211" i="2"/>
  <c r="BE214" i="2"/>
  <c r="BE233" i="2"/>
  <c r="BE242" i="2"/>
  <c r="BE244" i="2"/>
  <c r="BE247" i="2"/>
  <c r="BE249" i="2"/>
  <c r="BE252" i="2"/>
  <c r="BE257" i="2"/>
  <c r="BE261" i="2"/>
  <c r="BE263" i="2"/>
  <c r="BE274" i="2"/>
  <c r="BE278" i="2"/>
  <c r="BE283" i="2"/>
  <c r="BE289" i="2"/>
  <c r="BE299" i="2"/>
  <c r="BE319" i="2"/>
  <c r="BE347" i="2"/>
  <c r="BE354" i="2"/>
  <c r="BK256" i="2"/>
  <c r="J256" i="2" s="1"/>
  <c r="J102" i="2" s="1"/>
  <c r="BE131" i="3"/>
  <c r="BE136" i="6"/>
  <c r="F36" i="2"/>
  <c r="BC95" i="1" s="1"/>
  <c r="F34" i="2"/>
  <c r="BA95" i="1"/>
  <c r="F36" i="5"/>
  <c r="BC98" i="1" s="1"/>
  <c r="F37" i="3"/>
  <c r="BD96" i="1"/>
  <c r="J34" i="4"/>
  <c r="AW97" i="1" s="1"/>
  <c r="F37" i="5"/>
  <c r="BD98" i="1"/>
  <c r="F35" i="6"/>
  <c r="BB99" i="1" s="1"/>
  <c r="J34" i="3"/>
  <c r="AW96" i="1"/>
  <c r="F34" i="4"/>
  <c r="BA97" i="1" s="1"/>
  <c r="F37" i="4"/>
  <c r="BD97" i="1"/>
  <c r="F35" i="3"/>
  <c r="BB96" i="1" s="1"/>
  <c r="F36" i="4"/>
  <c r="BC97" i="1"/>
  <c r="F36" i="6"/>
  <c r="BC99" i="1" s="1"/>
  <c r="J34" i="2"/>
  <c r="AW95" i="1"/>
  <c r="F34" i="5"/>
  <c r="BA98" i="1" s="1"/>
  <c r="F34" i="6"/>
  <c r="BA99" i="1"/>
  <c r="F35" i="2"/>
  <c r="BB95" i="1" s="1"/>
  <c r="J34" i="5"/>
  <c r="AW98" i="1"/>
  <c r="J30" i="3"/>
  <c r="AG96" i="1" s="1"/>
  <c r="F34" i="3"/>
  <c r="BA96" i="1"/>
  <c r="F37" i="6"/>
  <c r="BD99" i="1" s="1"/>
  <c r="F37" i="2"/>
  <c r="BD95" i="1"/>
  <c r="F35" i="5"/>
  <c r="BB98" i="1" s="1"/>
  <c r="F36" i="3"/>
  <c r="BC96" i="1"/>
  <c r="F35" i="4"/>
  <c r="BB97" i="1" s="1"/>
  <c r="J34" i="6"/>
  <c r="AW99" i="1"/>
  <c r="T120" i="6" l="1"/>
  <c r="T119" i="6"/>
  <c r="P129" i="2"/>
  <c r="P128" i="2"/>
  <c r="AU95" i="1" s="1"/>
  <c r="AU94" i="1" s="1"/>
  <c r="R120" i="6"/>
  <c r="R119" i="6"/>
  <c r="T129" i="2"/>
  <c r="T128" i="2" s="1"/>
  <c r="R129" i="2"/>
  <c r="R128" i="2"/>
  <c r="BK129" i="2"/>
  <c r="J129" i="2" s="1"/>
  <c r="J97" i="2" s="1"/>
  <c r="J96" i="3"/>
  <c r="BK117" i="4"/>
  <c r="J117" i="4" s="1"/>
  <c r="J30" i="4" s="1"/>
  <c r="AG97" i="1" s="1"/>
  <c r="J120" i="6"/>
  <c r="J97" i="6"/>
  <c r="J121" i="6"/>
  <c r="J98" i="6" s="1"/>
  <c r="J118" i="3"/>
  <c r="J97" i="3"/>
  <c r="BK117" i="5"/>
  <c r="J117" i="5" s="1"/>
  <c r="J30" i="5" s="1"/>
  <c r="AG98" i="1" s="1"/>
  <c r="BD94" i="1"/>
  <c r="W33" i="1"/>
  <c r="BB94" i="1"/>
  <c r="W31" i="1" s="1"/>
  <c r="BA94" i="1"/>
  <c r="W30" i="1"/>
  <c r="J33" i="2"/>
  <c r="AV95" i="1" s="1"/>
  <c r="AT95" i="1" s="1"/>
  <c r="F33" i="2"/>
  <c r="AZ95" i="1"/>
  <c r="J33" i="3"/>
  <c r="AV96" i="1"/>
  <c r="AT96" i="1"/>
  <c r="F33" i="3"/>
  <c r="AZ96" i="1"/>
  <c r="F33" i="5"/>
  <c r="AZ98" i="1"/>
  <c r="F33" i="4"/>
  <c r="AZ97" i="1"/>
  <c r="F33" i="6"/>
  <c r="AZ99" i="1"/>
  <c r="J30" i="6"/>
  <c r="AG99" i="1"/>
  <c r="J33" i="6"/>
  <c r="AV99" i="1"/>
  <c r="AT99" i="1" s="1"/>
  <c r="J33" i="4"/>
  <c r="AV97" i="1"/>
  <c r="AT97" i="1"/>
  <c r="BC94" i="1"/>
  <c r="W32" i="1"/>
  <c r="J33" i="5"/>
  <c r="AV98" i="1"/>
  <c r="AT98" i="1" s="1"/>
  <c r="J39" i="5" l="1"/>
  <c r="J39" i="4"/>
  <c r="J39" i="6"/>
  <c r="J96" i="5"/>
  <c r="BK128" i="2"/>
  <c r="J128" i="2"/>
  <c r="J96" i="2"/>
  <c r="J39" i="3"/>
  <c r="J96" i="4"/>
  <c r="AN96" i="1"/>
  <c r="AN97" i="1"/>
  <c r="AN98" i="1"/>
  <c r="AN99" i="1"/>
  <c r="AX94" i="1"/>
  <c r="AW94" i="1"/>
  <c r="AK30" i="1"/>
  <c r="AY94" i="1"/>
  <c r="AZ94" i="1"/>
  <c r="W29" i="1"/>
  <c r="J30" i="2" l="1"/>
  <c r="AG95" i="1"/>
  <c r="AN95" i="1"/>
  <c r="AV94" i="1"/>
  <c r="AK29" i="1" s="1"/>
  <c r="J39" i="2" l="1"/>
  <c r="AT94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<sst xmlns="http://schemas.openxmlformats.org/spreadsheetml/2006/main" count="3446" uniqueCount="655">
  <si>
    <t>Export Komplet</t>
  </si>
  <si>
    <t/>
  </si>
  <si>
    <t>2.0</t>
  </si>
  <si>
    <t>ZAMOK</t>
  </si>
  <si>
    <t>False</t>
  </si>
  <si>
    <t>{2dbca178-b83a-4329-8722-71d30bb975db}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</si>
  <si>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</si>
  <si>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</si>
  <si>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</si>
  <si>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</si>
  <si>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</si>
  <si>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</si>
  <si>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</si>
  <si>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</si>
  <si>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2931-17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</si>
  <si>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</si>
  <si>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</si>
  <si>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KPÚ Hodonín - realizační projektová dokumentace, polní cesta C6</t>
  </si>
  <si>
    <t>KSO:</t>
  </si>
  <si>
    <t>CC-CZ:</t>
  </si>
  <si>
    <t>Místo:</t>
  </si>
  <si>
    <t xml:space="preserve"> </t>
  </si>
  <si>
    <t>Datum:</t>
  </si>
  <si>
    <t>4. 3. 2020</t>
  </si>
  <si>
    <t>Zadavatel:</t>
  </si>
  <si>
    <t>IČ:</t>
  </si>
  <si>
    <t>Státní pozemkový úřad</t>
  </si>
  <si>
    <t>DIČ:</t>
  </si>
  <si>
    <t>Uchazeč:</t>
  </si>
  <si>
    <t>Vyplň údaj</t>
  </si>
  <si>
    <t>Projektant:</t>
  </si>
  <si>
    <t>AGROPROJEKT PSO,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</si>
  <si>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</si>
  <si>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</si>
  <si>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</si>
  <si>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</si>
  <si>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</si>
  <si>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</si>
  <si>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</si>
  <si>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</si>
  <si>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</si>
  <si>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</si>
  <si>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</si>
  <si>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</si>
  <si>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</si>
  <si>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</si>
  <si>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</si>
  <si>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</si>
  <si>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</si>
  <si>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</si>
  <si>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</si>
  <si>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</si>
  <si>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</si>
  <si>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</si>
  <si>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</si>
  <si>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</si>
  <si>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</si>
  <si>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</si>
  <si>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</si>
  <si>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</si>
  <si>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</si>
  <si>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</si>
  <si>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</si>
  <si>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</si>
  <si>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</si>
  <si>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</si>
  <si>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</si>
  <si>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</si>
  <si>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</si>
  <si>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</si>
  <si>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</si>
  <si>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</si>
  <si>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</si>
  <si>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</si>
  <si>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</si>
  <si>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</si>
  <si>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</si>
  <si>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</si>
  <si>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</si>
  <si>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</si>
  <si>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</si>
  <si>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Polní cesta C6</t>
  </si>
  <si>
    <t>STA</t>
  </si>
  <si>
    <t>1</t>
  </si>
  <si>
    <t>{3fabf05f-96bc-402f-8cbc-95a041082e14}</t>
  </si>
  <si>
    <t>2</t>
  </si>
  <si>
    <t>2391-17/01.1</t>
  </si>
  <si>
    <t>0.1.2.1 Následná pěstební péče 1.rok</t>
  </si>
  <si>
    <t>{1563ec7d-6a4b-4b61-9e14-f14b023bdcea}</t>
  </si>
  <si>
    <t>2391-17/01.2</t>
  </si>
  <si>
    <t>0.1.2.2 Následná pěstební péče 2.rok</t>
  </si>
  <si>
    <t>{69d2cc46-ede3-49b9-99bb-f203c91fe41e}</t>
  </si>
  <si>
    <t>2391-17/01.3</t>
  </si>
  <si>
    <t>0.1.2.3 Následná pěstební péče 3.rok</t>
  </si>
  <si>
    <t>{ea7744bd-4c1f-43c1-ba5e-87aacacb8250}</t>
  </si>
  <si>
    <t>2931/17b</t>
  </si>
  <si>
    <t>01.1 Vedlejší rozpočtové náklady</t>
  </si>
  <si>
    <t>{9a6465a8-2b87-4fb6-bb40-2ce6dd3cd2be}</t>
  </si>
  <si>
    <t>KRYCÍ LIST SOUPISU PRACÍ</t>
  </si>
  <si>
    <t>Objekt:</t>
  </si>
  <si>
    <t>01 - Polní cesta C6</t>
  </si>
  <si>
    <t>Agroprojekt PSO,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</si>
  <si>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</si>
  <si>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</si>
  <si>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</si>
  <si>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</si>
  <si>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</si>
  <si>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</si>
  <si>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</si>
  <si>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</si>
  <si>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2 - Základy a zvláštní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</si>
  <si>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</si>
  <si>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</si>
  <si>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</si>
  <si>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82 - Potrubí z trub železobetonových</t>
  </si>
  <si>
    <t xml:space="preserve">    9 - Ostatní konstrukce, bourání</t>
  </si>
  <si>
    <t xml:space="preserve">    91 - Doplňující práce na komunikaci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</si>
  <si>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</si>
  <si>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</si>
  <si>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</si>
  <si>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</si>
  <si>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</si>
  <si>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</si>
  <si>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</si>
  <si>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</si>
  <si>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</si>
  <si>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</si>
  <si>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</si>
  <si>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</si>
  <si>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</si>
  <si>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</si>
  <si>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</si>
  <si>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</si>
  <si>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</si>
  <si>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</si>
  <si>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</si>
  <si>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</si>
  <si>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112101105</t>
  </si>
  <si>
    <t>Odstranění stromů listnatých průměru kmene do 1100 mm</t>
  </si>
  <si>
    <t>kus</t>
  </si>
  <si>
    <t>4</t>
  </si>
  <si>
    <t>1693280624</t>
  </si>
  <si>
    <t>PP</t>
  </si>
  <si>
    <t>Odstranění stromů s odřezáním kmene a s odvětvením listnatých, průměru kmene přes 900 do 1100 mm</t>
  </si>
  <si>
    <t>111251111</t>
  </si>
  <si>
    <t>Drcení ořezaných větví D do 100 mm s odvozem do 20 km</t>
  </si>
  <si>
    <t>m3</t>
  </si>
  <si>
    <t>1022244054</t>
  </si>
  <si>
    <t>Drcení ořezaných větví strojně - (štěpkování) s naložením na dopravní prostředek a odvozem drtě do 20 km a se složením o průměru větví do 100 mm</t>
  </si>
  <si>
    <t>3</t>
  </si>
  <si>
    <t>112201105</t>
  </si>
  <si>
    <t>Odstranění pařezů D do 1100 mm</t>
  </si>
  <si>
    <t>-856508364</t>
  </si>
  <si>
    <t>Odstranění pařezů strojně s jejich vykopáním, vytrháním nebo odstřelením průměru přes 900 do 1100 mm</t>
  </si>
  <si>
    <t>113151111</t>
  </si>
  <si>
    <t>Rozebrání zpevněných ploch ze silničních dílců</t>
  </si>
  <si>
    <t>m2</t>
  </si>
  <si>
    <t>10</t>
  </si>
  <si>
    <t>Rozebírání zpevněných ploch  s přemístěním na skládku na vzdálenost do 20 m nebo s naložením na dopravní prostředek ze silničních panelů</t>
  </si>
  <si>
    <t>P</t>
  </si>
  <si>
    <t>Poznámka k položce:_x000D_
včetně výhyben a sjezdů, uvažovány panely rozměrů 3x2x0,18 m</t>
  </si>
  <si>
    <t>VV</t>
  </si>
  <si>
    <t>"stávající silniční panely 909 ks 3x2 m"909*3*2</t>
  </si>
  <si>
    <t>5</t>
  </si>
  <si>
    <t>121151125</t>
  </si>
  <si>
    <t>Sejmutí ornice plochy přes 500 m2 tl vrstvy do 300 mm strojně</t>
  </si>
  <si>
    <t>12</t>
  </si>
  <si>
    <t>Sejmutí ornice strojně při souvislé ploše přes 500 m2, tl. vrstvy přes 250 do 300 mm</t>
  </si>
  <si>
    <t xml:space="preserve">Poznámka k položce:_x000D_
ornice z plochy komunikace </t>
  </si>
  <si>
    <t>"ornice mimo silniční panely"3,5*1643</t>
  </si>
  <si>
    <t>6</t>
  </si>
  <si>
    <t>122251106</t>
  </si>
  <si>
    <t>Odkopávky a prokopávky nezapažené v hornině třídy těžitelnosti I, skupiny 3 objem do 5000 m3 strojně</t>
  </si>
  <si>
    <t>14</t>
  </si>
  <si>
    <t>Odkopávky a prokopávky nezapažené strojně v hornině třídy těžitelnosti I skupiny 3 přes 1 000 do 5 000 m3</t>
  </si>
  <si>
    <t>7</t>
  </si>
  <si>
    <t>162751117</t>
  </si>
  <si>
    <t>Vodorovné přemístění do 10000 m výkopku/sypaniny z horniny třídy těžitelnosti I, skupiny 1 až 3</t>
  </si>
  <si>
    <t>-1781953679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</si>
  <si>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</si>
  <si>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zemin na skládku 23 km"3282,93-492,69</t>
  </si>
  <si>
    <t>8</t>
  </si>
  <si>
    <t>162751119</t>
  </si>
  <si>
    <t>Příplatek k vodorovnému přemístění výkopku/sypaniny z horniny třídy těžitelnosti I, skupiny 1 až 3 ZKD 1000 m přes 10000 m</t>
  </si>
  <si>
    <t>1451612419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</si>
  <si>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</si>
  <si>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"odvoz zemin na skládku 23 km" (3282,93-492,69)*13</t>
  </si>
  <si>
    <t>9</t>
  </si>
  <si>
    <t>167151101</t>
  </si>
  <si>
    <t>Nakládání výkopku z hornin třídy těžitelnosti I, skupiny 1 až 3 do 100 m3</t>
  </si>
  <si>
    <t>-669853544</t>
  </si>
  <si>
    <t>Nakládání, skládání a překládání neulehlého výkopku nebo sypaniny strojně nakládání, množství do 100 m3, z horniny třídy těžitelnosti I, skupiny 1 až 3</t>
  </si>
  <si>
    <t>"zemina k odvozu na skládku" 2790,24</t>
  </si>
  <si>
    <t>"zemina k využití na stavbě" 2*492,69</t>
  </si>
  <si>
    <t>Součet</t>
  </si>
  <si>
    <t>151201101</t>
  </si>
  <si>
    <t>Zřízení zátažného pažení a rozepření stěn rýh hl do 2 m</t>
  </si>
  <si>
    <t>18</t>
  </si>
  <si>
    <t>Zřízení pažení a rozepření stěn rýh pro podzemní vedení zátažné, hloubky do 2 m</t>
  </si>
  <si>
    <t>11</t>
  </si>
  <si>
    <t>151201111</t>
  </si>
  <si>
    <t>Odstranění zátažného pažení a rozepření stěn rýh hl do 2 m</t>
  </si>
  <si>
    <t>20</t>
  </si>
  <si>
    <t>Odstranění pažení a rozepření stěn rýh pro podzemní vedení s uložením materiálu na vzdálenost do 3 m od kraje výkopu zátažné, hloubky do 2 m</t>
  </si>
  <si>
    <t>162251102</t>
  </si>
  <si>
    <t>Vodorovné přemístění do 50 m výkopku/sypaniny z horniny třídy těžitelnosti I, skupiny 1 až 3</t>
  </si>
  <si>
    <t>22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</si>
  <si>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</si>
  <si>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"zemina propustku"492,69*2</t>
  </si>
  <si>
    <t>13</t>
  </si>
  <si>
    <t>162201414</t>
  </si>
  <si>
    <t>Vodorovné přemístění kmenů stromů listnatých do 1 km D kmene do 900 mm</t>
  </si>
  <si>
    <t>-799220509</t>
  </si>
  <si>
    <t>Vodorovné přemístění větví, kmenů nebo pařezů s naložením, složením a dopravou do 1000 m kmenů stromů listnatých, průměru přes 700 do 900 mm</t>
  </si>
  <si>
    <t>162201424</t>
  </si>
  <si>
    <t>Vodorovné přemístění pařezů do 1 km D do 900 mm</t>
  </si>
  <si>
    <t>264123084</t>
  </si>
  <si>
    <t>Vodorovné přemístění větví, kmenů nebo pařezů s naložením, složením a dopravou do 1000 m pařezů kmenů, průměru přes 700 do 900 mm</t>
  </si>
  <si>
    <t>162301954</t>
  </si>
  <si>
    <t>Příplatek k vodorovnému přemístění kmenů stromů listnatých D kmene do 900 mm ZKD 1 km</t>
  </si>
  <si>
    <t>-207677703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</si>
  <si>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</si>
  <si>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16</t>
  </si>
  <si>
    <t>174101101</t>
  </si>
  <si>
    <t>Zásyp jam, šachet rýh nebo kolem objektů sypaninou se zhutněním</t>
  </si>
  <si>
    <t>30</t>
  </si>
  <si>
    <t>Zásyp sypaninou z jakékoliv horniny strojně s uložením výkopku ve vrstvách se zhutněním jam, šachet, rýh nebo kolem objektů v těchto vykopávkách</t>
  </si>
  <si>
    <t>Poznámka k položce:_x000D_
zásyp kolem proustku</t>
  </si>
  <si>
    <t>17</t>
  </si>
  <si>
    <t>181411122</t>
  </si>
  <si>
    <t>Založení lučního trávníku výsevem plochy do 1000 m2 ve svahu do 1:2</t>
  </si>
  <si>
    <t>32</t>
  </si>
  <si>
    <t>Založení trávníku na půdě předem připravené plochy do 1000 m2 výsevem včetně utažení lučního na svahu přes 1:5 do 1:2</t>
  </si>
  <si>
    <t>"zelené pásy a krajnice" 1643*(2*0,5+2+0,5)</t>
  </si>
  <si>
    <t>181202305</t>
  </si>
  <si>
    <t>Úprava pláně pro silnice a dálnice na násypech se zhutněním</t>
  </si>
  <si>
    <t>34</t>
  </si>
  <si>
    <t>Úprava pláně na stavbách silnic a dálnic strojně na násypech se zhutněním</t>
  </si>
  <si>
    <t>19</t>
  </si>
  <si>
    <t>181111132</t>
  </si>
  <si>
    <t>Plošná úprava terénu do 500 m2 zemina tř 1 až 4 nerovnosti do 200 mm ve svahu do 1:2</t>
  </si>
  <si>
    <t>36</t>
  </si>
  <si>
    <t>Plošná úprava terénu v zemině tř. 1 až 4 s urovnáním povrchu bez doplnění ornice souvislé plochy do 500 m2 při nerovnostech terénu přes 150 do 200 mm na svahu přes 1:5 do 1:2</t>
  </si>
  <si>
    <t>Poznámka k položce:_x000D_
terén zeleného pásu podél cesty</t>
  </si>
  <si>
    <t>182301133</t>
  </si>
  <si>
    <t>Rozprostření ornice pl přes 500 m2 ve svahu nad 1:5 tl vrstvy do 200 mm strojně</t>
  </si>
  <si>
    <t>38</t>
  </si>
  <si>
    <t>Rozprostření a urovnání ornice ve svahu sklonu přes 1:5 strojně při souvislé ploše přes 500 m2, tl. vrstvy do 200 mm</t>
  </si>
  <si>
    <t>"zelené pásy a krajnice, okolní terén "4,5*1643</t>
  </si>
  <si>
    <t>183101214</t>
  </si>
  <si>
    <t>Jamky pro výsadbu s výměnou 50 % půdy zeminy tř 1 až 4 objem do 0,125 m3 v rovině a svahu do 1:5</t>
  </si>
  <si>
    <t>40</t>
  </si>
  <si>
    <t>Hloubení jamek pro vysazování rostlin v zemině tř.1 až 4 s výměnou půdy z 50% v rovině nebo na svahu do 1:5, objemu přes 0,05 do 0,125 m3</t>
  </si>
  <si>
    <t>184102112</t>
  </si>
  <si>
    <t>Výsadba dřeviny s balem D do 0,3 m do jamky se zalitím v rovině a svahu do 1:5</t>
  </si>
  <si>
    <t>42</t>
  </si>
  <si>
    <t>Výsadba dřeviny s balem do předem vyhloubené jamky se zalitím  v rovině nebo na svahu do 1:5, při průměru balu přes 200 do 300 mm</t>
  </si>
  <si>
    <t>23</t>
  </si>
  <si>
    <t>184813121</t>
  </si>
  <si>
    <t>Ochrana dřevin před okusem mechanicky pletivem v rovině a svahu do 1:5</t>
  </si>
  <si>
    <t>44</t>
  </si>
  <si>
    <t>Ochrana dřevin před okusem zvěří mechanicky v rovině nebo ve svahu do 1:5, pletivem, výšky do 2 m</t>
  </si>
  <si>
    <t>24</t>
  </si>
  <si>
    <t>184816111</t>
  </si>
  <si>
    <t>Hnojení sazenic průmyslovými hnojivy do 0,25 kg k jedné sazenici</t>
  </si>
  <si>
    <t>-212648981</t>
  </si>
  <si>
    <t>Hnojení sazenic  průmyslovými hnojivy v množství do 0,25 kg k jedné sazenici</t>
  </si>
  <si>
    <t>160</t>
  </si>
  <si>
    <t>25</t>
  </si>
  <si>
    <t>M</t>
  </si>
  <si>
    <t>25191155</t>
  </si>
  <si>
    <t>hnojivo průmyslové Cererit</t>
  </si>
  <si>
    <t>kg</t>
  </si>
  <si>
    <t>-561865758</t>
  </si>
  <si>
    <t>160*0,25</t>
  </si>
  <si>
    <t>26</t>
  </si>
  <si>
    <t>185851129</t>
  </si>
  <si>
    <t>Příplatek k dovozu vody pro zálivku rostlin do 1000 m ZKD 1000 m</t>
  </si>
  <si>
    <t>1492055192</t>
  </si>
  <si>
    <t>Dovoz vody pro zálivku rostlin  Příplatek k ceně za každých dalších i započatých 1000 m</t>
  </si>
  <si>
    <t>4,8*5</t>
  </si>
  <si>
    <t>27</t>
  </si>
  <si>
    <t>338950144</t>
  </si>
  <si>
    <t>Osazení kůlů jednotlivě ve svahu do 1:5 se zadusáním do zeminy výška kůlu nad zemí do 2,0 m</t>
  </si>
  <si>
    <t>46</t>
  </si>
  <si>
    <t>Osazení dřevěných kůlových konstrukcí svislých  Příplatek k cenám jednotlivých kůlů do jam se zadusáním do zeminy, výšky kůlů nad terénem přes 1,5 do 2,0 m</t>
  </si>
  <si>
    <t>28</t>
  </si>
  <si>
    <t>184911422</t>
  </si>
  <si>
    <t>Mulčování rostlin kůrou tl. do 0,1 m ve svahu do 1:2</t>
  </si>
  <si>
    <t>48</t>
  </si>
  <si>
    <t>Mulčování vysazených rostlin mulčovací kůrou, tl. do 100 mm na svahu přes 1:5 do 1:2</t>
  </si>
  <si>
    <t>29</t>
  </si>
  <si>
    <t>185804312</t>
  </si>
  <si>
    <t>Zalití rostlin vodou plocha přes 20 m2</t>
  </si>
  <si>
    <t>50</t>
  </si>
  <si>
    <t>Zalití rostlin vodou plochy záhonů jednotlivě přes 20 m2</t>
  </si>
  <si>
    <t>160*0,03</t>
  </si>
  <si>
    <t>185851121</t>
  </si>
  <si>
    <t>Dovoz vody pro zálivku rostlin za vzdálenost do 1000 m</t>
  </si>
  <si>
    <t>52</t>
  </si>
  <si>
    <t>Dovoz vody pro zálivku rostlin  na vzdálenost do 1000 m</t>
  </si>
  <si>
    <t>31</t>
  </si>
  <si>
    <t>997221862</t>
  </si>
  <si>
    <t>Poplatek za uložení stavebního odpadu na recyklační skládce (skládkovné) z armovaného betonu pod kódem 17 01 01</t>
  </si>
  <si>
    <t>t</t>
  </si>
  <si>
    <t>54</t>
  </si>
  <si>
    <t>Poplatek za uložení stavebního odpadu na recyklační skládce (skládkovné) z armovaného betonu zatříděného do Katalogu odpadů pod kódem 17 01 01</t>
  </si>
  <si>
    <t>00572100</t>
  </si>
  <si>
    <t>osivo jetelotráva intenzivní víceletá</t>
  </si>
  <si>
    <t>56</t>
  </si>
  <si>
    <t>5750*0,035</t>
  </si>
  <si>
    <t>33</t>
  </si>
  <si>
    <t>02656021</t>
  </si>
  <si>
    <t>Olše lepkavá - Alnus glutinosa</t>
  </si>
  <si>
    <t>60</t>
  </si>
  <si>
    <t>Poznámka k položce:_x000D_
s kořenovým balem, průměr kmínku min. 10 cm</t>
  </si>
  <si>
    <t>60591257</t>
  </si>
  <si>
    <t>kůl vyvazovací dřevěný impregnovaný D 8cm dl 3m</t>
  </si>
  <si>
    <t>62</t>
  </si>
  <si>
    <t>35</t>
  </si>
  <si>
    <t>05217420D</t>
  </si>
  <si>
    <t>Příčka s úvazkem</t>
  </si>
  <si>
    <t>64</t>
  </si>
  <si>
    <t>103911000</t>
  </si>
  <si>
    <t>kůra mulčovací VL</t>
  </si>
  <si>
    <t>66</t>
  </si>
  <si>
    <t>160*1*0,2</t>
  </si>
  <si>
    <t>37</t>
  </si>
  <si>
    <t>998231311</t>
  </si>
  <si>
    <t>Přesun hmot pro sadovnické a krajinářské úpravy vodorovně do 5000 m</t>
  </si>
  <si>
    <t>68</t>
  </si>
  <si>
    <t>Přesun hmot pro sadovnické a krajinářské úpravy - strojně dopravní vzdálenost do 5000 m</t>
  </si>
  <si>
    <t>Přípravné a přidružené práce</t>
  </si>
  <si>
    <t>R100003</t>
  </si>
  <si>
    <t>Zjišťovací sondy a montáž nových potrubí</t>
  </si>
  <si>
    <t>klp</t>
  </si>
  <si>
    <t>Zjišťovací sondy pro uložení potrubí odvodňovacích drenáží, včetně uložení nových plastových potrubí v místě křížení s cestou C6</t>
  </si>
  <si>
    <t>Poznámka k položce:_x000D_
kompletní výměna potrubí odvodňovacích systémůpři křížení s cestou C6 dle skutečného průměru DN,_x000D_
v počtu 12 kusů.</t>
  </si>
  <si>
    <t>39</t>
  </si>
  <si>
    <t>100004</t>
  </si>
  <si>
    <t>úprava napojení na ulici Legionářská</t>
  </si>
  <si>
    <t>Poznámka k položce:_x000D_
technické úpravy napojení na stávající komunikaci (obrubníky, apod.)</t>
  </si>
  <si>
    <t>100004-1</t>
  </si>
  <si>
    <t>chránička pro plynovod vč. montáže</t>
  </si>
  <si>
    <t>70</t>
  </si>
  <si>
    <t>Poznámka k položce:_x000D_
bude provedeno jen v případě křížení _x000D_
s novou komunikací polní cesty C6</t>
  </si>
  <si>
    <t>Základy a zvláštní zakládání</t>
  </si>
  <si>
    <t>41</t>
  </si>
  <si>
    <t>212751106</t>
  </si>
  <si>
    <t>Trativod z drenážních trubek flexibilních PVC-U SN 4 perforace 360° včetně lože otevřený výkop DN 160 pro meliorace</t>
  </si>
  <si>
    <t>m</t>
  </si>
  <si>
    <t>740560643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</si>
  <si>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</si>
  <si>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58343930</t>
  </si>
  <si>
    <t>kamenivo drcené hrubé frakce 16/32</t>
  </si>
  <si>
    <t>816016795</t>
  </si>
  <si>
    <t>"doplněk kameniva pro zvětšený drenážní prvek cesty" 0,4*0,4*1656,2*1,8</t>
  </si>
  <si>
    <t>43</t>
  </si>
  <si>
    <t>273361116</t>
  </si>
  <si>
    <t>Výztuž základových desek z betonářské oceli 10 505</t>
  </si>
  <si>
    <t>84</t>
  </si>
  <si>
    <t>Výztuž základových konstrukcí desek z betonářské oceli 10 505 (R) nebo BSt 500</t>
  </si>
  <si>
    <t>273362021</t>
  </si>
  <si>
    <t>Výztuž základových desek svařovanými sítěmi Kari</t>
  </si>
  <si>
    <t>86</t>
  </si>
  <si>
    <t>Výztuž základů desek ze svařovaných sítí z drátů typu KARI</t>
  </si>
  <si>
    <t>Svislé a kompletní konstrukce</t>
  </si>
  <si>
    <t>45</t>
  </si>
  <si>
    <t>320101111</t>
  </si>
  <si>
    <t>Osazení betonových a železobetonových prefabrikátů hmotnosti do 1000 kg</t>
  </si>
  <si>
    <t>88</t>
  </si>
  <si>
    <t>Osazení betonových a železobetonových prefabrikátů hmotnosti jednotlivě do 1 000 kg</t>
  </si>
  <si>
    <t>321321116</t>
  </si>
  <si>
    <t>Konstrukce vodních staveb ze ŽB mrazuvzdorného tř. C 30/37</t>
  </si>
  <si>
    <t>1248469948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</si>
  <si>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</si>
  <si>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Poznámka k položce:_x000D_
propustek</t>
  </si>
  <si>
    <t>47</t>
  </si>
  <si>
    <t>321351010</t>
  </si>
  <si>
    <t>Bednění konstrukcí vodních staveb rovinné - zřízení</t>
  </si>
  <si>
    <t>92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</si>
  <si>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</si>
  <si>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321352010</t>
  </si>
  <si>
    <t>Bednění konstrukcí vodních staveb rovinné - odstranění</t>
  </si>
  <si>
    <t>94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</si>
  <si>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</si>
  <si>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Vodorovné konstrukce</t>
  </si>
  <si>
    <t>49</t>
  </si>
  <si>
    <t>451315125</t>
  </si>
  <si>
    <t>Podkladní nebo výplňová vrstva z betonu C 16/20 tl do 150 mm</t>
  </si>
  <si>
    <t>-294680438</t>
  </si>
  <si>
    <t>Podkladní a výplňové vrstvy z betonu prostého  tloušťky do 150 mm, z betonu C 16/20</t>
  </si>
  <si>
    <t>Komunikace</t>
  </si>
  <si>
    <t>561031111</t>
  </si>
  <si>
    <t>Zřízení podkladu ze zeminy upravené vápnem, cementem, směsnými pojivy tl 250 mm plochy do 1000 m2</t>
  </si>
  <si>
    <t>96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</si>
  <si>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200 do 250 mm</t>
  </si>
  <si>
    <t>51</t>
  </si>
  <si>
    <t>564211111</t>
  </si>
  <si>
    <t>Podklad nebo podsyp ze štěrkopísku ŠP tl 50 mm</t>
  </si>
  <si>
    <t>98</t>
  </si>
  <si>
    <t>Podklad nebo podsyp ze štěrkopísku ŠP  s rozprostřením, vlhčením a zhutněním, po zhutnění tl. 50 mm</t>
  </si>
  <si>
    <t>Poznámka k položce:_x000D_
parapláň</t>
  </si>
  <si>
    <t>564651111</t>
  </si>
  <si>
    <t>Podklad z kameniva hrubého drceného vel. 63-125 mm tl 150 mm</t>
  </si>
  <si>
    <t>104</t>
  </si>
  <si>
    <t>Podklad z kameniva hrubého drceného  vel. 63-125 mm, s rozprostřením a zhutněním, po zhutnění tl. 150 mm</t>
  </si>
  <si>
    <t>53</t>
  </si>
  <si>
    <t>564710111</t>
  </si>
  <si>
    <t>Podklad z kameniva hrubého drceného vel. 16-32 mm tl 50 mm</t>
  </si>
  <si>
    <t>447635833</t>
  </si>
  <si>
    <t>Podklad nebo kryt z kameniva hrubého drceného  vel. 16-32 mm s rozprostřením a zhutněním, po zhutnění tl. 50 mm</t>
  </si>
  <si>
    <t>564751111</t>
  </si>
  <si>
    <t>Podklad z kameniva hrubého drceného vel. 32-63 mm tl 150 mm</t>
  </si>
  <si>
    <t>106</t>
  </si>
  <si>
    <t>Podklad nebo kryt z kameniva hrubého drceného  vel. 32-63 mm s rozprostřením a zhutněním, po zhutnění tl. 150 mm</t>
  </si>
  <si>
    <t>55</t>
  </si>
  <si>
    <t>564752111</t>
  </si>
  <si>
    <t>Podklad z vibrovaného štěrku VŠ tl 150 mm</t>
  </si>
  <si>
    <t>-2127054939</t>
  </si>
  <si>
    <t>Podklad nebo kryt z vibrovaného štěrku VŠ  s rozprostřením, vlhčením a zhutněním, po zhutnění tl. 150 mm</t>
  </si>
  <si>
    <t>565155121</t>
  </si>
  <si>
    <t>Asfaltový beton vrstva podkladní ACP 16 (obalované kamenivo OKS) tl 70 mm š přes 3 m</t>
  </si>
  <si>
    <t>108</t>
  </si>
  <si>
    <t>Asfaltový beton vrstva podkladní ACP 16 (obalované kamenivo střednězrnné - OKS)  s rozprostřením a zhutněním v pruhu šířky přes 3 m, po zhutnění tl. 70 mm</t>
  </si>
  <si>
    <t>57</t>
  </si>
  <si>
    <t>569903311</t>
  </si>
  <si>
    <t>Zřízení zemních krajnic se zhutněním</t>
  </si>
  <si>
    <t>110</t>
  </si>
  <si>
    <t>Zřízení zemních krajnic z hornin jakékoliv třídy  se zhutněním</t>
  </si>
  <si>
    <t>58</t>
  </si>
  <si>
    <t>572131111</t>
  </si>
  <si>
    <t>Vyrovnání povrchu dosavadních krytů živičnou směsí pro asfaltový koberec otevřený AKO tl do 40 mm</t>
  </si>
  <si>
    <t>112</t>
  </si>
  <si>
    <t>Vyrovnání povrchu dosavadních krytů  s rozprostřením hmot a zhutněním živičnou směsí pro asfaltový koberec otevřený AKO tl. od 20 do 40 mm</t>
  </si>
  <si>
    <t>Poznámka k položce:_x000D_
pro případné opravy komunikací dotčených výstavbou</t>
  </si>
  <si>
    <t>59</t>
  </si>
  <si>
    <t>577134211</t>
  </si>
  <si>
    <t>Asfaltový beton vrstva obrusná ACO 11 (ABS) tř. II tl 40 mm š do 3 m z nemodifikovaného asfaltu</t>
  </si>
  <si>
    <t>114</t>
  </si>
  <si>
    <t>Asfaltový beton vrstva obrusná ACO 11 (ABS)  s rozprostřením a se zhutněním z nemodifikovaného asfaltu v pruhu šířky do 3 m tř. II, po zhutnění tl. 40 mm</t>
  </si>
  <si>
    <t>58343959</t>
  </si>
  <si>
    <t>kamenivo drcené hrubé frakce 32/63</t>
  </si>
  <si>
    <t>116</t>
  </si>
  <si>
    <t>Poznámka k položce:_x000D_
pro trativod</t>
  </si>
  <si>
    <t>82</t>
  </si>
  <si>
    <t>Potrubí z trub železobetonových</t>
  </si>
  <si>
    <t>61</t>
  </si>
  <si>
    <t>822492111</t>
  </si>
  <si>
    <t>Montáž potrubí z trub TZH s integrovaným těsněním otevřený výkop sklon do 20 % DN 1000</t>
  </si>
  <si>
    <t>118</t>
  </si>
  <si>
    <t>Montáž potrubí z trub železobetonových hrdlových v otevřeném výkopu ve sklonu do 20 % s integrovaným těsněním DN 1000</t>
  </si>
  <si>
    <t>PFG.71002619</t>
  </si>
  <si>
    <t>trouba hrdlová přímá železobet. s integrovaným těsněním DEHA TZH-Q 1000/2500 100x250x13cm</t>
  </si>
  <si>
    <t>-1654686891</t>
  </si>
  <si>
    <t>Ostatní konstrukce, bourání</t>
  </si>
  <si>
    <t>63</t>
  </si>
  <si>
    <t>115201412</t>
  </si>
  <si>
    <t>Demontáž sběrného potrubí DN 200</t>
  </si>
  <si>
    <t>120</t>
  </si>
  <si>
    <t>Montáž, opotřebení a demontáž sběrného potrubí s tvarovkami a armaturami pro všechny druhy potrubí a způsob uložení, i s podpěrnými konstrukcemi, pro snižování podzemní vody soustavou čerpacích jehel demontáž potrubí jmenovité světlosti DN 200</t>
  </si>
  <si>
    <t>Poznámka k položce:_x000D_
stávající potrubí odvodňovacího zařízení z azbestocementu</t>
  </si>
  <si>
    <t>914111111</t>
  </si>
  <si>
    <t>Montáž svislé dopravní značky do velikosti 1 m2 objímkami na sloupek nebo konzolu</t>
  </si>
  <si>
    <t>1766478431</t>
  </si>
  <si>
    <t>Montáž svislé dopravní značky základní  velikosti do 1 m2 objímkami na sloupky nebo konzoly</t>
  </si>
  <si>
    <t>65</t>
  </si>
  <si>
    <t>40445619</t>
  </si>
  <si>
    <t>zákazové, příkazové dopravní značky B1-B34, C1-15 500mm</t>
  </si>
  <si>
    <t>663952146</t>
  </si>
  <si>
    <t>40445647</t>
  </si>
  <si>
    <t>dodatkové tabulky E1, E2a,b , E6, E9, E10 E12c, E17 500x500mm</t>
  </si>
  <si>
    <t>-1232127150</t>
  </si>
  <si>
    <t>67</t>
  </si>
  <si>
    <t>914511111</t>
  </si>
  <si>
    <t>Montáž sloupku dopravních značek délky do 3,5 m s betonovým základem</t>
  </si>
  <si>
    <t>1522238256</t>
  </si>
  <si>
    <t>Montáž sloupku dopravních značek  délky do 3,5 m do betonového základu</t>
  </si>
  <si>
    <t>40445230</t>
  </si>
  <si>
    <t>sloupek pro dopravní značku Zn D 70mm v 3,5m</t>
  </si>
  <si>
    <t>523366125</t>
  </si>
  <si>
    <t>69</t>
  </si>
  <si>
    <t>40445241</t>
  </si>
  <si>
    <t>patka pro sloupek Al D 70mm</t>
  </si>
  <si>
    <t>1059713411</t>
  </si>
  <si>
    <t>966008114</t>
  </si>
  <si>
    <t>Bourání trubního propustku do DN 1200</t>
  </si>
  <si>
    <t>-1985329168</t>
  </si>
  <si>
    <t>Bourání trubního propustku  s odklizením a uložením vybouraného materiálu na skládku na vzdálenost do 3 m nebo s naložením na dopravní prostředek z trub DN přes 800 do 1200 mm</t>
  </si>
  <si>
    <t>71</t>
  </si>
  <si>
    <t>997006512</t>
  </si>
  <si>
    <t>Vodorovné doprava suti s naložením a složením na skládku do 1 km</t>
  </si>
  <si>
    <t>124</t>
  </si>
  <si>
    <t>Vodorovná doprava suti na skládku s naložením na dopravní prostředek a složením přes 100 m do 1 km</t>
  </si>
  <si>
    <t>"panely na skládku k recyklaci 80%" 0,8*909*2,7</t>
  </si>
  <si>
    <t>"panely na statek do 4 km 20%"0,2*909*2,7</t>
  </si>
  <si>
    <t>"suť z bouraného propustku" 30,6</t>
  </si>
  <si>
    <t>72</t>
  </si>
  <si>
    <t>979087017R00</t>
  </si>
  <si>
    <t>Odvoz konstrukcí z AZC na skládku do 5 km</t>
  </si>
  <si>
    <t>126</t>
  </si>
  <si>
    <t>73</t>
  </si>
  <si>
    <t>979087018R00</t>
  </si>
  <si>
    <t>Odvoz na skládku  AZC, příplatek za dalších 5 km</t>
  </si>
  <si>
    <t>128</t>
  </si>
  <si>
    <t>74</t>
  </si>
  <si>
    <t>979094441</t>
  </si>
  <si>
    <t>Očištění vybouraných silničních dílců s původním spárováním z kameniva těženého</t>
  </si>
  <si>
    <t>132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</si>
  <si>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</si>
  <si>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"stávající silniční panely 909 ks"909*3*2</t>
  </si>
  <si>
    <t>75</t>
  </si>
  <si>
    <t>979095312R00</t>
  </si>
  <si>
    <t>Naložení a složení suti</t>
  </si>
  <si>
    <t>134</t>
  </si>
  <si>
    <t>Doprava vybouraných hmot, konstrukcí a suti  naložení a složení suti</t>
  </si>
  <si>
    <t>Poznámka k položce:_x000D_
trubky AZC</t>
  </si>
  <si>
    <t>76</t>
  </si>
  <si>
    <t>997013821</t>
  </si>
  <si>
    <t>Poplatek za uložení na skládce (skládkovné) stavebního odpadu s obsahem azbestu kód odpadu 17 06 05</t>
  </si>
  <si>
    <t>136</t>
  </si>
  <si>
    <t>Poplatek za uložení stavebního odpadu na skládce (skládkovné) ze stavebních materiálů obsahujících azbest zatříděných do Katalogu odpadů pod kódem 17 06 05</t>
  </si>
  <si>
    <t>77</t>
  </si>
  <si>
    <t>100001</t>
  </si>
  <si>
    <t>R recyklace panelů</t>
  </si>
  <si>
    <t>recyklace panelů</t>
  </si>
  <si>
    <t>Poznámka k položce:_x000D_
včetně poplatků</t>
  </si>
  <si>
    <t>"na skládku k recyklaci 80%" 0,8*909*2,7</t>
  </si>
  <si>
    <t>78</t>
  </si>
  <si>
    <t>997013509</t>
  </si>
  <si>
    <t>Příplatek k odvozu suti a vybouraných hmot na skládku ZKD 1 km přes 1 km</t>
  </si>
  <si>
    <t>-1955234224</t>
  </si>
  <si>
    <t>Odvoz suti a vybouraných hmot na skládku nebo meziskládku  se složením, na vzdálenost Příplatek k ceně za každý další i započatý 1 km přes 1 km</t>
  </si>
  <si>
    <t>"panely na statek do 4 km" 3*490,86</t>
  </si>
  <si>
    <t>"panely na skládku k recyklaci" 1963,44*22</t>
  </si>
  <si>
    <t>"ostatní suť na skládku" 30,6*22</t>
  </si>
  <si>
    <t>91</t>
  </si>
  <si>
    <t>Doplňující práce na komunikaci</t>
  </si>
  <si>
    <t>79</t>
  </si>
  <si>
    <t>912211111</t>
  </si>
  <si>
    <t>Montáž směrového sloupku silničního plastového prosté uložení bez betonového základu</t>
  </si>
  <si>
    <t>138</t>
  </si>
  <si>
    <t>Montáž směrového sloupku  plastového s odrazkou prostým uložením bez betonového základu silničního</t>
  </si>
  <si>
    <t>80</t>
  </si>
  <si>
    <t>40445165</t>
  </si>
  <si>
    <t>sloupek směrový silniční ocelový</t>
  </si>
  <si>
    <t>140</t>
  </si>
  <si>
    <t>81</t>
  </si>
  <si>
    <t>043134000</t>
  </si>
  <si>
    <t>Zkoušky zatěžovací</t>
  </si>
  <si>
    <t>stavba</t>
  </si>
  <si>
    <t>1024</t>
  </si>
  <si>
    <t>684116539</t>
  </si>
  <si>
    <t>Zkoušky zatěžovací 25 ks</t>
  </si>
  <si>
    <t>Poznámka k položce:_x000D_
pláň, parapláň, podkladní konstrukce</t>
  </si>
  <si>
    <t>R10025</t>
  </si>
  <si>
    <t>odebrání vzorku zemin</t>
  </si>
  <si>
    <t>-1740526099</t>
  </si>
  <si>
    <t>odebrání vzorku zemin  a laboratorní stanovení receptury pro vápnění</t>
  </si>
  <si>
    <t>Poznámka k položce:_x000D_
včetně geotechnického dozoru</t>
  </si>
  <si>
    <t>997</t>
  </si>
  <si>
    <t>Přesun sutě</t>
  </si>
  <si>
    <t>83</t>
  </si>
  <si>
    <t>997013873</t>
  </si>
  <si>
    <t>Poplatek za uložení stavebního odpadu na recyklační skládce (skládkovné) zeminy a kamení zatříděného do Katalogu odpadů pod kódem 17 05 04</t>
  </si>
  <si>
    <t>204258970</t>
  </si>
  <si>
    <t>2790,24*1,7</t>
  </si>
  <si>
    <t>997013869</t>
  </si>
  <si>
    <t>Poplatek za uložení stavebního odpadu na recyklační skládce (skládkovné) ze směsí betonu, cihel a keramických výrobků kód odpadu 17 01 07</t>
  </si>
  <si>
    <t>1252959421</t>
  </si>
  <si>
    <t>Poplatek za uložení stavebního odpadu na recyklační skládce (skládkovné) ze směsí nebo oddělených frakcí betonu, cihel a keramických výrobků zatříděného do Katalogu odpadů pod kódem 17 01 07</t>
  </si>
  <si>
    <t>Poznámka k položce:_x000D_
suť z propustku a ostatní inertní materiál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</si>
  <si>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</si>
  <si>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</si>
  <si>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</si>
  <si>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</si>
  <si>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</si>
  <si>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-333099953</t>
  </si>
  <si>
    <t>Přesun hmot pro komunikace s krytem z kameniva, monolitickým betonovým nebo živičným  dopravní vzdálenost do 200 m jakékoliv délky objektu</t>
  </si>
  <si>
    <t>998225191</t>
  </si>
  <si>
    <t>Příplatek k přesunu hmot pro pozemní komunikace s krytem z kamene, živičným, betonovým do 1000 m</t>
  </si>
  <si>
    <t>1212186831</t>
  </si>
  <si>
    <t>Přesun hmot pro komunikace s krytem z kameniva, monolitickým betonovým nebo živičným  Příplatek k ceně za zvětšený přesun přes vymezenou největší dopravní vzdálenost do 1000 m</t>
  </si>
  <si>
    <t>2391-17/01.1 - 0.1.2.1 Následná pěstební péče 1.rok</t>
  </si>
  <si>
    <t>184911111</t>
  </si>
  <si>
    <t>Znovuuvázání dřeviny ke kůlům</t>
  </si>
  <si>
    <t>659587592</t>
  </si>
  <si>
    <t>Znovuuvázání dřeviny jedním úvazkem ke stávajícímu kůlu</t>
  </si>
  <si>
    <t>"2x ročně, vždy cca 1/2 stromů" 160</t>
  </si>
  <si>
    <t>184911421</t>
  </si>
  <si>
    <t>Mulčování rostlin kůrou tl. do 0,1 m v rovině a svahu do 1:5</t>
  </si>
  <si>
    <t>192393130</t>
  </si>
  <si>
    <t>Mulčování vysazených rostlin mulčovací kůrou, tl. do 100 mm v rovině nebo na svahu do 1:5</t>
  </si>
  <si>
    <t>"doplnění mulče; 1/3 původního objemu" 32/3</t>
  </si>
  <si>
    <t>10391100</t>
  </si>
  <si>
    <t>-426895153</t>
  </si>
  <si>
    <t>10,667*0,2</t>
  </si>
  <si>
    <t>-1011234977</t>
  </si>
  <si>
    <t>"strom 50l/ks, 8x ročně" 160*0,05*8</t>
  </si>
  <si>
    <t>-1781017713</t>
  </si>
  <si>
    <t>-463967832</t>
  </si>
  <si>
    <t>"strom 50l/ks, 8x ročně do 5 km" 160*0,05*8*4</t>
  </si>
  <si>
    <t>256*5 'Přepočtené koeficientem množství</t>
  </si>
  <si>
    <t>-1111563822</t>
  </si>
  <si>
    <t>2391-17/01.2 - 0.1.2.2 Následná pěstební péče 2.rok</t>
  </si>
  <si>
    <t>1213105012</t>
  </si>
  <si>
    <t>1471461749</t>
  </si>
  <si>
    <t>-335825802</t>
  </si>
  <si>
    <t>-1805309205</t>
  </si>
  <si>
    <t>-2009407471</t>
  </si>
  <si>
    <t>-1574260374</t>
  </si>
  <si>
    <t>872613606</t>
  </si>
  <si>
    <t>2391-17/01.3 - 0.1.2.3 Následná pěstební péče 3.rok</t>
  </si>
  <si>
    <t>-1597334912</t>
  </si>
  <si>
    <t>870564500</t>
  </si>
  <si>
    <t>-1816777269</t>
  </si>
  <si>
    <t>-2073223671</t>
  </si>
  <si>
    <t>664980513</t>
  </si>
  <si>
    <t>-382975152</t>
  </si>
  <si>
    <t>4105477</t>
  </si>
  <si>
    <t>2931/17b - 01.1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</si>
  <si>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</si>
  <si>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</si>
  <si>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</si>
  <si>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</si>
  <si>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</si>
  <si>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</si>
  <si>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</si>
  <si>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</si>
  <si>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</si>
  <si>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-1497749824</t>
  </si>
  <si>
    <t>012103000</t>
  </si>
  <si>
    <t>Geodetické práce před výstavbou</t>
  </si>
  <si>
    <t>1467357604</t>
  </si>
  <si>
    <t>Poznámka k položce:_x000D_
vytyčení hranice parcel, inženýrských sítí</t>
  </si>
  <si>
    <t>012203000</t>
  </si>
  <si>
    <t>Geodetické práce při provádění stavby</t>
  </si>
  <si>
    <t>-106583371</t>
  </si>
  <si>
    <t>012303000</t>
  </si>
  <si>
    <t>Geodetické práce po výstavbě</t>
  </si>
  <si>
    <t>-1057075576</t>
  </si>
  <si>
    <t>013254000</t>
  </si>
  <si>
    <t>Dokumentace skutečného provedení stavby</t>
  </si>
  <si>
    <t>341088109</t>
  </si>
  <si>
    <t>VRN3</t>
  </si>
  <si>
    <t>Zařízení staveniště</t>
  </si>
  <si>
    <t>030001000</t>
  </si>
  <si>
    <t>-1294237776</t>
  </si>
  <si>
    <t>034303000</t>
  </si>
  <si>
    <t>Dopravní značení na staveništi</t>
  </si>
  <si>
    <t>1163460680</t>
  </si>
  <si>
    <t>034503000</t>
  </si>
  <si>
    <t>Informační tabule na staveništi</t>
  </si>
  <si>
    <t>638095614</t>
  </si>
  <si>
    <t>Informační tabule na staveništi 2 kusy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</si>
</sst>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1"/>
      <c r="AQ5" s="21"/>
      <c r="AR5" s="19"/>
      <c r="BE5" s="28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1"/>
      <c r="AQ6" s="21"/>
      <c r="AR6" s="19"/>
      <c r="BE6" s="28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8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8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1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81"/>
      <c r="BS13" s="16" t="s">
        <v>6</v>
      </c>
    </row>
    <row r="14" spans="1:74" ht="12.75">
      <c r="B14" s="20"/>
      <c r="C14" s="21"/>
      <c r="D14" s="21"/>
      <c r="E14" s="286" t="s">
        <v>29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8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1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81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1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81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1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1"/>
    </row>
    <row r="23" spans="1:71" s="1" customFormat="1" ht="16.5" customHeight="1">
      <c r="B23" s="20"/>
      <c r="C23" s="21"/>
      <c r="D23" s="21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1"/>
      <c r="AP23" s="21"/>
      <c r="AQ23" s="21"/>
      <c r="AR23" s="19"/>
      <c r="BE23" s="28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1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9">
        <f>ROUND(AG94,2)</f>
        <v>0</v>
      </c>
      <c r="AL26" s="290"/>
      <c r="AM26" s="290"/>
      <c r="AN26" s="290"/>
      <c r="AO26" s="290"/>
      <c r="AP26" s="35"/>
      <c r="AQ26" s="35"/>
      <c r="AR26" s="38"/>
      <c r="BE26" s="28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1" t="s">
        <v>36</v>
      </c>
      <c r="M28" s="291"/>
      <c r="N28" s="291"/>
      <c r="O28" s="291"/>
      <c r="P28" s="291"/>
      <c r="Q28" s="35"/>
      <c r="R28" s="35"/>
      <c r="S28" s="35"/>
      <c r="T28" s="35"/>
      <c r="U28" s="35"/>
      <c r="V28" s="35"/>
      <c r="W28" s="291" t="s">
        <v>37</v>
      </c>
      <c r="X28" s="291"/>
      <c r="Y28" s="291"/>
      <c r="Z28" s="291"/>
      <c r="AA28" s="291"/>
      <c r="AB28" s="291"/>
      <c r="AC28" s="291"/>
      <c r="AD28" s="291"/>
      <c r="AE28" s="291"/>
      <c r="AF28" s="35"/>
      <c r="AG28" s="35"/>
      <c r="AH28" s="35"/>
      <c r="AI28" s="35"/>
      <c r="AJ28" s="35"/>
      <c r="AK28" s="291" t="s">
        <v>38</v>
      </c>
      <c r="AL28" s="291"/>
      <c r="AM28" s="291"/>
      <c r="AN28" s="291"/>
      <c r="AO28" s="291"/>
      <c r="AP28" s="35"/>
      <c r="AQ28" s="35"/>
      <c r="AR28" s="38"/>
      <c r="BE28" s="281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94">
        <v>0.21</v>
      </c>
      <c r="M29" s="293"/>
      <c r="N29" s="293"/>
      <c r="O29" s="293"/>
      <c r="P29" s="293"/>
      <c r="Q29" s="40"/>
      <c r="R29" s="40"/>
      <c r="S29" s="40"/>
      <c r="T29" s="40"/>
      <c r="U29" s="40"/>
      <c r="V29" s="40"/>
      <c r="W29" s="292">
        <f>ROUND(AZ94, 2)</f>
        <v>0</v>
      </c>
      <c r="X29" s="293"/>
      <c r="Y29" s="293"/>
      <c r="Z29" s="293"/>
      <c r="AA29" s="293"/>
      <c r="AB29" s="293"/>
      <c r="AC29" s="293"/>
      <c r="AD29" s="293"/>
      <c r="AE29" s="293"/>
      <c r="AF29" s="40"/>
      <c r="AG29" s="40"/>
      <c r="AH29" s="40"/>
      <c r="AI29" s="40"/>
      <c r="AJ29" s="40"/>
      <c r="AK29" s="292">
        <f>ROUND(AV94, 2)</f>
        <v>0</v>
      </c>
      <c r="AL29" s="293"/>
      <c r="AM29" s="293"/>
      <c r="AN29" s="293"/>
      <c r="AO29" s="293"/>
      <c r="AP29" s="40"/>
      <c r="AQ29" s="40"/>
      <c r="AR29" s="41"/>
      <c r="BE29" s="282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94">
        <v>0.15</v>
      </c>
      <c r="M30" s="293"/>
      <c r="N30" s="293"/>
      <c r="O30" s="293"/>
      <c r="P30" s="293"/>
      <c r="Q30" s="40"/>
      <c r="R30" s="40"/>
      <c r="S30" s="40"/>
      <c r="T30" s="40"/>
      <c r="U30" s="40"/>
      <c r="V30" s="40"/>
      <c r="W30" s="292">
        <f>ROUND(BA94, 2)</f>
        <v>0</v>
      </c>
      <c r="X30" s="293"/>
      <c r="Y30" s="293"/>
      <c r="Z30" s="293"/>
      <c r="AA30" s="293"/>
      <c r="AB30" s="293"/>
      <c r="AC30" s="293"/>
      <c r="AD30" s="293"/>
      <c r="AE30" s="293"/>
      <c r="AF30" s="40"/>
      <c r="AG30" s="40"/>
      <c r="AH30" s="40"/>
      <c r="AI30" s="40"/>
      <c r="AJ30" s="40"/>
      <c r="AK30" s="292">
        <f>ROUND(AW94, 2)</f>
        <v>0</v>
      </c>
      <c r="AL30" s="293"/>
      <c r="AM30" s="293"/>
      <c r="AN30" s="293"/>
      <c r="AO30" s="293"/>
      <c r="AP30" s="40"/>
      <c r="AQ30" s="40"/>
      <c r="AR30" s="41"/>
      <c r="BE30" s="282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94">
        <v>0.21</v>
      </c>
      <c r="M31" s="293"/>
      <c r="N31" s="293"/>
      <c r="O31" s="293"/>
      <c r="P31" s="293"/>
      <c r="Q31" s="40"/>
      <c r="R31" s="40"/>
      <c r="S31" s="40"/>
      <c r="T31" s="40"/>
      <c r="U31" s="40"/>
      <c r="V31" s="40"/>
      <c r="W31" s="292">
        <f>ROUND(BB94, 2)</f>
        <v>0</v>
      </c>
      <c r="X31" s="293"/>
      <c r="Y31" s="293"/>
      <c r="Z31" s="293"/>
      <c r="AA31" s="293"/>
      <c r="AB31" s="293"/>
      <c r="AC31" s="293"/>
      <c r="AD31" s="293"/>
      <c r="AE31" s="293"/>
      <c r="AF31" s="40"/>
      <c r="AG31" s="40"/>
      <c r="AH31" s="40"/>
      <c r="AI31" s="40"/>
      <c r="AJ31" s="40"/>
      <c r="AK31" s="292">
        <v>0</v>
      </c>
      <c r="AL31" s="293"/>
      <c r="AM31" s="293"/>
      <c r="AN31" s="293"/>
      <c r="AO31" s="293"/>
      <c r="AP31" s="40"/>
      <c r="AQ31" s="40"/>
      <c r="AR31" s="41"/>
      <c r="BE31" s="282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94">
        <v>0.15</v>
      </c>
      <c r="M32" s="293"/>
      <c r="N32" s="293"/>
      <c r="O32" s="293"/>
      <c r="P32" s="293"/>
      <c r="Q32" s="40"/>
      <c r="R32" s="40"/>
      <c r="S32" s="40"/>
      <c r="T32" s="40"/>
      <c r="U32" s="40"/>
      <c r="V32" s="40"/>
      <c r="W32" s="292">
        <f>ROUND(BC94, 2)</f>
        <v>0</v>
      </c>
      <c r="X32" s="293"/>
      <c r="Y32" s="293"/>
      <c r="Z32" s="293"/>
      <c r="AA32" s="293"/>
      <c r="AB32" s="293"/>
      <c r="AC32" s="293"/>
      <c r="AD32" s="293"/>
      <c r="AE32" s="293"/>
      <c r="AF32" s="40"/>
      <c r="AG32" s="40"/>
      <c r="AH32" s="40"/>
      <c r="AI32" s="40"/>
      <c r="AJ32" s="40"/>
      <c r="AK32" s="292">
        <v>0</v>
      </c>
      <c r="AL32" s="293"/>
      <c r="AM32" s="293"/>
      <c r="AN32" s="293"/>
      <c r="AO32" s="293"/>
      <c r="AP32" s="40"/>
      <c r="AQ32" s="40"/>
      <c r="AR32" s="41"/>
      <c r="BE32" s="282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94">
        <v>0</v>
      </c>
      <c r="M33" s="293"/>
      <c r="N33" s="293"/>
      <c r="O33" s="293"/>
      <c r="P33" s="293"/>
      <c r="Q33" s="40"/>
      <c r="R33" s="40"/>
      <c r="S33" s="40"/>
      <c r="T33" s="40"/>
      <c r="U33" s="40"/>
      <c r="V33" s="40"/>
      <c r="W33" s="292">
        <f>ROUND(BD94, 2)</f>
        <v>0</v>
      </c>
      <c r="X33" s="293"/>
      <c r="Y33" s="293"/>
      <c r="Z33" s="293"/>
      <c r="AA33" s="293"/>
      <c r="AB33" s="293"/>
      <c r="AC33" s="293"/>
      <c r="AD33" s="293"/>
      <c r="AE33" s="293"/>
      <c r="AF33" s="40"/>
      <c r="AG33" s="40"/>
      <c r="AH33" s="40"/>
      <c r="AI33" s="40"/>
      <c r="AJ33" s="40"/>
      <c r="AK33" s="292">
        <v>0</v>
      </c>
      <c r="AL33" s="293"/>
      <c r="AM33" s="293"/>
      <c r="AN33" s="293"/>
      <c r="AO33" s="293"/>
      <c r="AP33" s="40"/>
      <c r="AQ33" s="40"/>
      <c r="AR33" s="41"/>
      <c r="BE33" s="28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1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98" t="s">
        <v>47</v>
      </c>
      <c r="Y35" s="296"/>
      <c r="Z35" s="296"/>
      <c r="AA35" s="296"/>
      <c r="AB35" s="296"/>
      <c r="AC35" s="44"/>
      <c r="AD35" s="44"/>
      <c r="AE35" s="44"/>
      <c r="AF35" s="44"/>
      <c r="AG35" s="44"/>
      <c r="AH35" s="44"/>
      <c r="AI35" s="44"/>
      <c r="AJ35" s="44"/>
      <c r="AK35" s="295">
        <f>SUM(AK26:AK33)</f>
        <v>0</v>
      </c>
      <c r="AL35" s="296"/>
      <c r="AM35" s="296"/>
      <c r="AN35" s="296"/>
      <c r="AO35" s="29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2931-17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KPÚ Hodonín - realizační projektová dokumentace, polní cesta C6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 t="str">
        <f>IF(AN8= "","",AN8)</f>
        <v>4. 3. 2020</v>
      </c>
      <c r="AN87" s="26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25.7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Státní pozemkový úřad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62" t="str">
        <f>IF(E17="","",E17)</f>
        <v>AGROPROJEKT PSO, s.r.o.</v>
      </c>
      <c r="AN89" s="263"/>
      <c r="AO89" s="263"/>
      <c r="AP89" s="263"/>
      <c r="AQ89" s="35"/>
      <c r="AR89" s="38"/>
      <c r="AS89" s="264" t="s">
        <v>55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25.7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2" t="str">
        <f>IF(E20="","",E20)</f>
        <v>AGROPROJEKT PSO, s.r.o.</v>
      </c>
      <c r="AN90" s="263"/>
      <c r="AO90" s="263"/>
      <c r="AP90" s="263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0" t="s">
        <v>56</v>
      </c>
      <c r="D92" s="271"/>
      <c r="E92" s="271"/>
      <c r="F92" s="271"/>
      <c r="G92" s="271"/>
      <c r="H92" s="72"/>
      <c r="I92" s="273" t="s">
        <v>57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2" t="s">
        <v>58</v>
      </c>
      <c r="AH92" s="271"/>
      <c r="AI92" s="271"/>
      <c r="AJ92" s="271"/>
      <c r="AK92" s="271"/>
      <c r="AL92" s="271"/>
      <c r="AM92" s="271"/>
      <c r="AN92" s="273" t="s">
        <v>59</v>
      </c>
      <c r="AO92" s="271"/>
      <c r="AP92" s="274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8">
        <f>ROUND(SUM(AG95:AG99),2)</f>
        <v>0</v>
      </c>
      <c r="AH94" s="278"/>
      <c r="AI94" s="278"/>
      <c r="AJ94" s="278"/>
      <c r="AK94" s="278"/>
      <c r="AL94" s="278"/>
      <c r="AM94" s="278"/>
      <c r="AN94" s="279">
        <f t="shared" ref="AN94:AN99" si="0">SUM(AG94,AT94)</f>
        <v>0</v>
      </c>
      <c r="AO94" s="279"/>
      <c r="AP94" s="279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0</v>
      </c>
      <c r="AU94" s="88">
        <f>ROUND(SUM(AU95:AU99),5)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5" customHeight="1">
      <c r="A95" s="92" t="s">
        <v>79</v>
      </c>
      <c r="B95" s="93"/>
      <c r="C95" s="94"/>
      <c r="D95" s="275" t="s">
        <v>80</v>
      </c>
      <c r="E95" s="275"/>
      <c r="F95" s="275"/>
      <c r="G95" s="275"/>
      <c r="H95" s="275"/>
      <c r="I95" s="95"/>
      <c r="J95" s="275" t="s">
        <v>81</v>
      </c>
      <c r="K95" s="275"/>
      <c r="L95" s="275"/>
      <c r="M95" s="275"/>
      <c r="N95" s="275"/>
      <c r="O95" s="275"/>
      <c r="P95" s="275"/>
      <c r="Q95" s="275"/>
      <c r="R95" s="275"/>
      <c r="S95" s="275"/>
      <c r="T95" s="275"/>
      <c r="U95" s="275"/>
      <c r="V95" s="275"/>
      <c r="W95" s="275"/>
      <c r="X95" s="275"/>
      <c r="Y95" s="275"/>
      <c r="Z95" s="275"/>
      <c r="AA95" s="275"/>
      <c r="AB95" s="275"/>
      <c r="AC95" s="275"/>
      <c r="AD95" s="275"/>
      <c r="AE95" s="275"/>
      <c r="AF95" s="275"/>
      <c r="AG95" s="276">
        <f>'01 - Polní cesta C6'!J30</f>
        <v>0</v>
      </c>
      <c r="AH95" s="277"/>
      <c r="AI95" s="277"/>
      <c r="AJ95" s="277"/>
      <c r="AK95" s="277"/>
      <c r="AL95" s="277"/>
      <c r="AM95" s="277"/>
      <c r="AN95" s="276">
        <f t="shared" si="0"/>
        <v>0</v>
      </c>
      <c r="AO95" s="277"/>
      <c r="AP95" s="277"/>
      <c r="AQ95" s="96" t="s">
        <v>82</v>
      </c>
      <c r="AR95" s="97"/>
      <c r="AS95" s="98">
        <v>0</v>
      </c>
      <c r="AT95" s="99">
        <f t="shared" si="1"/>
        <v>0</v>
      </c>
      <c r="AU95" s="100">
        <f>'01 - Polní cesta C6'!P128</f>
        <v>0</v>
      </c>
      <c r="AV95" s="99">
        <f>'01 - Polní cesta C6'!J33</f>
        <v>0</v>
      </c>
      <c r="AW95" s="99">
        <f>'01 - Polní cesta C6'!J34</f>
        <v>0</v>
      </c>
      <c r="AX95" s="99">
        <f>'01 - Polní cesta C6'!J35</f>
        <v>0</v>
      </c>
      <c r="AY95" s="99">
        <f>'01 - Polní cesta C6'!J36</f>
        <v>0</v>
      </c>
      <c r="AZ95" s="99">
        <f>'01 - Polní cesta C6'!F33</f>
        <v>0</v>
      </c>
      <c r="BA95" s="99">
        <f>'01 - Polní cesta C6'!F34</f>
        <v>0</v>
      </c>
      <c r="BB95" s="99">
        <f>'01 - Polní cesta C6'!F35</f>
        <v>0</v>
      </c>
      <c r="BC95" s="99">
        <f>'01 - Polní cesta C6'!F36</f>
        <v>0</v>
      </c>
      <c r="BD95" s="101">
        <f>'01 - Polní cesta C6'!F37</f>
        <v>0</v>
      </c>
      <c r="BT95" s="102" t="s">
        <v>83</v>
      </c>
      <c r="BV95" s="102" t="s">
        <v>77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24.75" customHeight="1">
      <c r="A96" s="92" t="s">
        <v>79</v>
      </c>
      <c r="B96" s="93"/>
      <c r="C96" s="94"/>
      <c r="D96" s="275" t="s">
        <v>86</v>
      </c>
      <c r="E96" s="275"/>
      <c r="F96" s="275"/>
      <c r="G96" s="275"/>
      <c r="H96" s="275"/>
      <c r="I96" s="95"/>
      <c r="J96" s="275" t="s">
        <v>87</v>
      </c>
      <c r="K96" s="275"/>
      <c r="L96" s="275"/>
      <c r="M96" s="275"/>
      <c r="N96" s="275"/>
      <c r="O96" s="275"/>
      <c r="P96" s="275"/>
      <c r="Q96" s="275"/>
      <c r="R96" s="275"/>
      <c r="S96" s="275"/>
      <c r="T96" s="275"/>
      <c r="U96" s="275"/>
      <c r="V96" s="275"/>
      <c r="W96" s="275"/>
      <c r="X96" s="275"/>
      <c r="Y96" s="275"/>
      <c r="Z96" s="275"/>
      <c r="AA96" s="275"/>
      <c r="AB96" s="275"/>
      <c r="AC96" s="275"/>
      <c r="AD96" s="275"/>
      <c r="AE96" s="275"/>
      <c r="AF96" s="275"/>
      <c r="AG96" s="276">
        <f>'2391-17-01.1 - 0.1.2.1 Ná...'!J30</f>
        <v>0</v>
      </c>
      <c r="AH96" s="277"/>
      <c r="AI96" s="277"/>
      <c r="AJ96" s="277"/>
      <c r="AK96" s="277"/>
      <c r="AL96" s="277"/>
      <c r="AM96" s="277"/>
      <c r="AN96" s="276">
        <f t="shared" si="0"/>
        <v>0</v>
      </c>
      <c r="AO96" s="277"/>
      <c r="AP96" s="277"/>
      <c r="AQ96" s="96" t="s">
        <v>82</v>
      </c>
      <c r="AR96" s="97"/>
      <c r="AS96" s="98">
        <v>0</v>
      </c>
      <c r="AT96" s="99">
        <f t="shared" si="1"/>
        <v>0</v>
      </c>
      <c r="AU96" s="100">
        <f>'2391-17-01.1 - 0.1.2.1 Ná...'!P117</f>
        <v>0</v>
      </c>
      <c r="AV96" s="99">
        <f>'2391-17-01.1 - 0.1.2.1 Ná...'!J33</f>
        <v>0</v>
      </c>
      <c r="AW96" s="99">
        <f>'2391-17-01.1 - 0.1.2.1 Ná...'!J34</f>
        <v>0</v>
      </c>
      <c r="AX96" s="99">
        <f>'2391-17-01.1 - 0.1.2.1 Ná...'!J35</f>
        <v>0</v>
      </c>
      <c r="AY96" s="99">
        <f>'2391-17-01.1 - 0.1.2.1 Ná...'!J36</f>
        <v>0</v>
      </c>
      <c r="AZ96" s="99">
        <f>'2391-17-01.1 - 0.1.2.1 Ná...'!F33</f>
        <v>0</v>
      </c>
      <c r="BA96" s="99">
        <f>'2391-17-01.1 - 0.1.2.1 Ná...'!F34</f>
        <v>0</v>
      </c>
      <c r="BB96" s="99">
        <f>'2391-17-01.1 - 0.1.2.1 Ná...'!F35</f>
        <v>0</v>
      </c>
      <c r="BC96" s="99">
        <f>'2391-17-01.1 - 0.1.2.1 Ná...'!F36</f>
        <v>0</v>
      </c>
      <c r="BD96" s="101">
        <f>'2391-17-01.1 - 0.1.2.1 Ná...'!F37</f>
        <v>0</v>
      </c>
      <c r="BT96" s="102" t="s">
        <v>83</v>
      </c>
      <c r="BV96" s="102" t="s">
        <v>77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91" s="7" customFormat="1" ht="24.75" customHeight="1">
      <c r="A97" s="92" t="s">
        <v>79</v>
      </c>
      <c r="B97" s="93"/>
      <c r="C97" s="94"/>
      <c r="D97" s="275" t="s">
        <v>89</v>
      </c>
      <c r="E97" s="275"/>
      <c r="F97" s="275"/>
      <c r="G97" s="275"/>
      <c r="H97" s="275"/>
      <c r="I97" s="95"/>
      <c r="J97" s="275" t="s">
        <v>90</v>
      </c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6">
        <f>'2391-17-01.2 - 0.1.2.2 Ná...'!J30</f>
        <v>0</v>
      </c>
      <c r="AH97" s="277"/>
      <c r="AI97" s="277"/>
      <c r="AJ97" s="277"/>
      <c r="AK97" s="277"/>
      <c r="AL97" s="277"/>
      <c r="AM97" s="277"/>
      <c r="AN97" s="276">
        <f t="shared" si="0"/>
        <v>0</v>
      </c>
      <c r="AO97" s="277"/>
      <c r="AP97" s="277"/>
      <c r="AQ97" s="96" t="s">
        <v>82</v>
      </c>
      <c r="AR97" s="97"/>
      <c r="AS97" s="98">
        <v>0</v>
      </c>
      <c r="AT97" s="99">
        <f t="shared" si="1"/>
        <v>0</v>
      </c>
      <c r="AU97" s="100">
        <f>'2391-17-01.2 - 0.1.2.2 Ná...'!P117</f>
        <v>0</v>
      </c>
      <c r="AV97" s="99">
        <f>'2391-17-01.2 - 0.1.2.2 Ná...'!J33</f>
        <v>0</v>
      </c>
      <c r="AW97" s="99">
        <f>'2391-17-01.2 - 0.1.2.2 Ná...'!J34</f>
        <v>0</v>
      </c>
      <c r="AX97" s="99">
        <f>'2391-17-01.2 - 0.1.2.2 Ná...'!J35</f>
        <v>0</v>
      </c>
      <c r="AY97" s="99">
        <f>'2391-17-01.2 - 0.1.2.2 Ná...'!J36</f>
        <v>0</v>
      </c>
      <c r="AZ97" s="99">
        <f>'2391-17-01.2 - 0.1.2.2 Ná...'!F33</f>
        <v>0</v>
      </c>
      <c r="BA97" s="99">
        <f>'2391-17-01.2 - 0.1.2.2 Ná...'!F34</f>
        <v>0</v>
      </c>
      <c r="BB97" s="99">
        <f>'2391-17-01.2 - 0.1.2.2 Ná...'!F35</f>
        <v>0</v>
      </c>
      <c r="BC97" s="99">
        <f>'2391-17-01.2 - 0.1.2.2 Ná...'!F36</f>
        <v>0</v>
      </c>
      <c r="BD97" s="101">
        <f>'2391-17-01.2 - 0.1.2.2 Ná...'!F37</f>
        <v>0</v>
      </c>
      <c r="BT97" s="102" t="s">
        <v>83</v>
      </c>
      <c r="BV97" s="102" t="s">
        <v>77</v>
      </c>
      <c r="BW97" s="102" t="s">
        <v>91</v>
      </c>
      <c r="BX97" s="102" t="s">
        <v>5</v>
      </c>
      <c r="CL97" s="102" t="s">
        <v>1</v>
      </c>
      <c r="CM97" s="102" t="s">
        <v>85</v>
      </c>
    </row>
    <row r="98" spans="1:91" s="7" customFormat="1" ht="24.75" customHeight="1">
      <c r="A98" s="92" t="s">
        <v>79</v>
      </c>
      <c r="B98" s="93"/>
      <c r="C98" s="94"/>
      <c r="D98" s="275" t="s">
        <v>92</v>
      </c>
      <c r="E98" s="275"/>
      <c r="F98" s="275"/>
      <c r="G98" s="275"/>
      <c r="H98" s="275"/>
      <c r="I98" s="95"/>
      <c r="J98" s="275" t="s">
        <v>93</v>
      </c>
      <c r="K98" s="275"/>
      <c r="L98" s="275"/>
      <c r="M98" s="275"/>
      <c r="N98" s="275"/>
      <c r="O98" s="275"/>
      <c r="P98" s="275"/>
      <c r="Q98" s="275"/>
      <c r="R98" s="275"/>
      <c r="S98" s="275"/>
      <c r="T98" s="275"/>
      <c r="U98" s="275"/>
      <c r="V98" s="275"/>
      <c r="W98" s="275"/>
      <c r="X98" s="275"/>
      <c r="Y98" s="275"/>
      <c r="Z98" s="275"/>
      <c r="AA98" s="275"/>
      <c r="AB98" s="275"/>
      <c r="AC98" s="275"/>
      <c r="AD98" s="275"/>
      <c r="AE98" s="275"/>
      <c r="AF98" s="275"/>
      <c r="AG98" s="276">
        <f>'2391-17-01.3 - 0.1.2.3 Ná...'!J30</f>
        <v>0</v>
      </c>
      <c r="AH98" s="277"/>
      <c r="AI98" s="277"/>
      <c r="AJ98" s="277"/>
      <c r="AK98" s="277"/>
      <c r="AL98" s="277"/>
      <c r="AM98" s="277"/>
      <c r="AN98" s="276">
        <f t="shared" si="0"/>
        <v>0</v>
      </c>
      <c r="AO98" s="277"/>
      <c r="AP98" s="277"/>
      <c r="AQ98" s="96" t="s">
        <v>82</v>
      </c>
      <c r="AR98" s="97"/>
      <c r="AS98" s="98">
        <v>0</v>
      </c>
      <c r="AT98" s="99">
        <f t="shared" si="1"/>
        <v>0</v>
      </c>
      <c r="AU98" s="100">
        <f>'2391-17-01.3 - 0.1.2.3 Ná...'!P117</f>
        <v>0</v>
      </c>
      <c r="AV98" s="99">
        <f>'2391-17-01.3 - 0.1.2.3 Ná...'!J33</f>
        <v>0</v>
      </c>
      <c r="AW98" s="99">
        <f>'2391-17-01.3 - 0.1.2.3 Ná...'!J34</f>
        <v>0</v>
      </c>
      <c r="AX98" s="99">
        <f>'2391-17-01.3 - 0.1.2.3 Ná...'!J35</f>
        <v>0</v>
      </c>
      <c r="AY98" s="99">
        <f>'2391-17-01.3 - 0.1.2.3 Ná...'!J36</f>
        <v>0</v>
      </c>
      <c r="AZ98" s="99">
        <f>'2391-17-01.3 - 0.1.2.3 Ná...'!F33</f>
        <v>0</v>
      </c>
      <c r="BA98" s="99">
        <f>'2391-17-01.3 - 0.1.2.3 Ná...'!F34</f>
        <v>0</v>
      </c>
      <c r="BB98" s="99">
        <f>'2391-17-01.3 - 0.1.2.3 Ná...'!F35</f>
        <v>0</v>
      </c>
      <c r="BC98" s="99">
        <f>'2391-17-01.3 - 0.1.2.3 Ná...'!F36</f>
        <v>0</v>
      </c>
      <c r="BD98" s="101">
        <f>'2391-17-01.3 - 0.1.2.3 Ná...'!F37</f>
        <v>0</v>
      </c>
      <c r="BT98" s="102" t="s">
        <v>83</v>
      </c>
      <c r="BV98" s="102" t="s">
        <v>77</v>
      </c>
      <c r="BW98" s="102" t="s">
        <v>94</v>
      </c>
      <c r="BX98" s="102" t="s">
        <v>5</v>
      </c>
      <c r="CL98" s="102" t="s">
        <v>1</v>
      </c>
      <c r="CM98" s="102" t="s">
        <v>85</v>
      </c>
    </row>
    <row r="99" spans="1:91" s="7" customFormat="1" ht="24.75" customHeight="1">
      <c r="A99" s="92" t="s">
        <v>79</v>
      </c>
      <c r="B99" s="93"/>
      <c r="C99" s="94"/>
      <c r="D99" s="275" t="s">
        <v>95</v>
      </c>
      <c r="E99" s="275"/>
      <c r="F99" s="275"/>
      <c r="G99" s="275"/>
      <c r="H99" s="275"/>
      <c r="I99" s="95"/>
      <c r="J99" s="275" t="s">
        <v>96</v>
      </c>
      <c r="K99" s="275"/>
      <c r="L99" s="275"/>
      <c r="M99" s="275"/>
      <c r="N99" s="275"/>
      <c r="O99" s="275"/>
      <c r="P99" s="275"/>
      <c r="Q99" s="275"/>
      <c r="R99" s="275"/>
      <c r="S99" s="275"/>
      <c r="T99" s="275"/>
      <c r="U99" s="275"/>
      <c r="V99" s="275"/>
      <c r="W99" s="275"/>
      <c r="X99" s="275"/>
      <c r="Y99" s="275"/>
      <c r="Z99" s="275"/>
      <c r="AA99" s="275"/>
      <c r="AB99" s="275"/>
      <c r="AC99" s="275"/>
      <c r="AD99" s="275"/>
      <c r="AE99" s="275"/>
      <c r="AF99" s="275"/>
      <c r="AG99" s="276">
        <f>'2931-17b - 01.1 Vedlejší ...'!J30</f>
        <v>0</v>
      </c>
      <c r="AH99" s="277"/>
      <c r="AI99" s="277"/>
      <c r="AJ99" s="277"/>
      <c r="AK99" s="277"/>
      <c r="AL99" s="277"/>
      <c r="AM99" s="277"/>
      <c r="AN99" s="276">
        <f t="shared" si="0"/>
        <v>0</v>
      </c>
      <c r="AO99" s="277"/>
      <c r="AP99" s="277"/>
      <c r="AQ99" s="96" t="s">
        <v>82</v>
      </c>
      <c r="AR99" s="97"/>
      <c r="AS99" s="103">
        <v>0</v>
      </c>
      <c r="AT99" s="104">
        <f t="shared" si="1"/>
        <v>0</v>
      </c>
      <c r="AU99" s="105">
        <f>'2931-17b - 01.1 Vedlejší ...'!P119</f>
        <v>0</v>
      </c>
      <c r="AV99" s="104">
        <f>'2931-17b - 01.1 Vedlejší ...'!J33</f>
        <v>0</v>
      </c>
      <c r="AW99" s="104">
        <f>'2931-17b - 01.1 Vedlejší ...'!J34</f>
        <v>0</v>
      </c>
      <c r="AX99" s="104">
        <f>'2931-17b - 01.1 Vedlejší ...'!J35</f>
        <v>0</v>
      </c>
      <c r="AY99" s="104">
        <f>'2931-17b - 01.1 Vedlejší ...'!J36</f>
        <v>0</v>
      </c>
      <c r="AZ99" s="104">
        <f>'2931-17b - 01.1 Vedlejší ...'!F33</f>
        <v>0</v>
      </c>
      <c r="BA99" s="104">
        <f>'2931-17b - 01.1 Vedlejší ...'!F34</f>
        <v>0</v>
      </c>
      <c r="BB99" s="104">
        <f>'2931-17b - 01.1 Vedlejší ...'!F35</f>
        <v>0</v>
      </c>
      <c r="BC99" s="104">
        <f>'2931-17b - 01.1 Vedlejší ...'!F36</f>
        <v>0</v>
      </c>
      <c r="BD99" s="106">
        <f>'2931-17b - 01.1 Vedlejší ...'!F37</f>
        <v>0</v>
      </c>
      <c r="BT99" s="102" t="s">
        <v>83</v>
      </c>
      <c r="BV99" s="102" t="s">
        <v>77</v>
      </c>
      <c r="BW99" s="102" t="s">
        <v>97</v>
      </c>
      <c r="BX99" s="102" t="s">
        <v>5</v>
      </c>
      <c r="CL99" s="102" t="s">
        <v>1</v>
      </c>
      <c r="CM99" s="102" t="s">
        <v>85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MIg/eqcxx42Umksibe5iN1gqizeGgdU8ujDuoBPYbi8ErHwIY/4OAY1DK0vr4WTJSEGkddHqegIJWwyWdSqdMw==" saltValue="g1PxpaOskGwje5Vi6bUwHW57Sjx/wjZBv5WSxbbP3RJ1h2aVv65UI+4mpanty/txFPlSIDV5DeH5OQezEwbUd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Polní cesta C6'!C2" display="/" xr:uid="{00000000-0004-0000-0000-000000000000}"/>
    <hyperlink ref="A96" location="'2391-17-01.1 - 0.1.2.1 Ná...'!C2" display="/" xr:uid="{00000000-0004-0000-0000-000001000000}"/>
    <hyperlink ref="A97" location="'2391-17-01.2 - 0.1.2.2 Ná...'!C2" display="/" xr:uid="{00000000-0004-0000-0000-000002000000}"/>
    <hyperlink ref="A98" location="'2391-17-01.3 - 0.1.2.3 Ná...'!C2" display="/" xr:uid="{00000000-0004-0000-0000-000003000000}"/>
    <hyperlink ref="A99" location="'2931-17b - 01.1 Vedlejší 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6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84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hidden="1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KPÚ Hodonín - realizační projektová dokumentace, polní cesta C6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99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100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4. 3. 2020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">
        <v>101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">
        <v>101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ROUND(J128,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39</v>
      </c>
      <c r="E33" s="113" t="s">
        <v>40</v>
      </c>
      <c r="F33" s="129">
        <f>ROUND((SUM(BE128:BE361)),  2)</f>
        <v>0</v>
      </c>
      <c r="G33" s="33"/>
      <c r="H33" s="33"/>
      <c r="I33" s="130">
        <v>0.21</v>
      </c>
      <c r="J33" s="129">
        <f>ROUND(((SUM(BE128:BE361))*I33),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41</v>
      </c>
      <c r="F34" s="129">
        <f>ROUND((SUM(BF128:BF361)),  2)</f>
        <v>0</v>
      </c>
      <c r="G34" s="33"/>
      <c r="H34" s="33"/>
      <c r="I34" s="130">
        <v>0.15</v>
      </c>
      <c r="J34" s="129">
        <f>ROUND(((SUM(BF128:BF361))*I34),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ROUND((SUM(BG128:BG361)),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ROUND((SUM(BH128:BH361)),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ROUND((SUM(BI128:BI361)),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KPÚ Hodonín - realizační projektová dokumentace, polní cesta C6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01 - Polní cesta C6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4. 3. 2020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Státní pozemkový úřad</v>
      </c>
      <c r="G91" s="35"/>
      <c r="H91" s="35"/>
      <c r="I91" s="116" t="s">
        <v>30</v>
      </c>
      <c r="J91" s="31" t="str">
        <f>E21</f>
        <v>Agroprojekt PSO,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Agroprojekt PSO, s.r.o.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103</v>
      </c>
      <c r="D94" s="156"/>
      <c r="E94" s="156"/>
      <c r="F94" s="156"/>
      <c r="G94" s="156"/>
      <c r="H94" s="156"/>
      <c r="I94" s="157"/>
      <c r="J94" s="158" t="s">
        <v>104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105</v>
      </c>
      <c r="D96" s="35"/>
      <c r="E96" s="35"/>
      <c r="F96" s="35"/>
      <c r="G96" s="35"/>
      <c r="H96" s="35"/>
      <c r="I96" s="114"/>
      <c r="J96" s="83">
        <f>J128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60"/>
      <c r="C97" s="161"/>
      <c r="D97" s="162" t="s">
        <v>107</v>
      </c>
      <c r="E97" s="163"/>
      <c r="F97" s="163"/>
      <c r="G97" s="163"/>
      <c r="H97" s="163"/>
      <c r="I97" s="164"/>
      <c r="J97" s="165">
        <f>J129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108</v>
      </c>
      <c r="E98" s="170"/>
      <c r="F98" s="170"/>
      <c r="G98" s="170"/>
      <c r="H98" s="170"/>
      <c r="I98" s="171"/>
      <c r="J98" s="172">
        <f>J130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109</v>
      </c>
      <c r="E99" s="170"/>
      <c r="F99" s="170"/>
      <c r="G99" s="170"/>
      <c r="H99" s="170"/>
      <c r="I99" s="171"/>
      <c r="J99" s="172">
        <f>J226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110</v>
      </c>
      <c r="E100" s="170"/>
      <c r="F100" s="170"/>
      <c r="G100" s="170"/>
      <c r="H100" s="170"/>
      <c r="I100" s="171"/>
      <c r="J100" s="172">
        <f>J236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111</v>
      </c>
      <c r="E101" s="170"/>
      <c r="F101" s="170"/>
      <c r="G101" s="170"/>
      <c r="H101" s="170"/>
      <c r="I101" s="171"/>
      <c r="J101" s="172">
        <f>J246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112</v>
      </c>
      <c r="E102" s="170"/>
      <c r="F102" s="170"/>
      <c r="G102" s="170"/>
      <c r="H102" s="170"/>
      <c r="I102" s="171"/>
      <c r="J102" s="172">
        <f>J256</f>
        <v>0</v>
      </c>
      <c r="K102" s="168"/>
      <c r="L102" s="173"/>
    </row>
    <row r="103" spans="1:31" s="10" customFormat="1" ht="19.899999999999999" customHeight="1">
      <c r="B103" s="167"/>
      <c r="C103" s="168"/>
      <c r="D103" s="169" t="s">
        <v>113</v>
      </c>
      <c r="E103" s="170"/>
      <c r="F103" s="170"/>
      <c r="G103" s="170"/>
      <c r="H103" s="170"/>
      <c r="I103" s="171"/>
      <c r="J103" s="172">
        <f>J260</f>
        <v>0</v>
      </c>
      <c r="K103" s="168"/>
      <c r="L103" s="173"/>
    </row>
    <row r="104" spans="1:31" s="10" customFormat="1" ht="19.899999999999999" customHeight="1">
      <c r="B104" s="167"/>
      <c r="C104" s="168"/>
      <c r="D104" s="169" t="s">
        <v>114</v>
      </c>
      <c r="E104" s="170"/>
      <c r="F104" s="170"/>
      <c r="G104" s="170"/>
      <c r="H104" s="170"/>
      <c r="I104" s="171"/>
      <c r="J104" s="172">
        <f>J288</f>
        <v>0</v>
      </c>
      <c r="K104" s="168"/>
      <c r="L104" s="173"/>
    </row>
    <row r="105" spans="1:31" s="10" customFormat="1" ht="19.899999999999999" customHeight="1">
      <c r="B105" s="167"/>
      <c r="C105" s="168"/>
      <c r="D105" s="169" t="s">
        <v>115</v>
      </c>
      <c r="E105" s="170"/>
      <c r="F105" s="170"/>
      <c r="G105" s="170"/>
      <c r="H105" s="170"/>
      <c r="I105" s="171"/>
      <c r="J105" s="172">
        <f>J293</f>
        <v>0</v>
      </c>
      <c r="K105" s="168"/>
      <c r="L105" s="173"/>
    </row>
    <row r="106" spans="1:31" s="10" customFormat="1" ht="19.899999999999999" customHeight="1">
      <c r="B106" s="167"/>
      <c r="C106" s="168"/>
      <c r="D106" s="169" t="s">
        <v>116</v>
      </c>
      <c r="E106" s="170"/>
      <c r="F106" s="170"/>
      <c r="G106" s="170"/>
      <c r="H106" s="170"/>
      <c r="I106" s="171"/>
      <c r="J106" s="172">
        <f>J339</f>
        <v>0</v>
      </c>
      <c r="K106" s="168"/>
      <c r="L106" s="173"/>
    </row>
    <row r="107" spans="1:31" s="10" customFormat="1" ht="19.899999999999999" customHeight="1">
      <c r="B107" s="167"/>
      <c r="C107" s="168"/>
      <c r="D107" s="169" t="s">
        <v>117</v>
      </c>
      <c r="E107" s="170"/>
      <c r="F107" s="170"/>
      <c r="G107" s="170"/>
      <c r="H107" s="170"/>
      <c r="I107" s="171"/>
      <c r="J107" s="172">
        <f>J350</f>
        <v>0</v>
      </c>
      <c r="K107" s="168"/>
      <c r="L107" s="173"/>
    </row>
    <row r="108" spans="1:31" s="10" customFormat="1" ht="19.899999999999999" customHeight="1">
      <c r="B108" s="167"/>
      <c r="C108" s="168"/>
      <c r="D108" s="169" t="s">
        <v>118</v>
      </c>
      <c r="E108" s="170"/>
      <c r="F108" s="170"/>
      <c r="G108" s="170"/>
      <c r="H108" s="170"/>
      <c r="I108" s="171"/>
      <c r="J108" s="172">
        <f>J357</f>
        <v>0</v>
      </c>
      <c r="K108" s="168"/>
      <c r="L108" s="173"/>
    </row>
    <row r="109" spans="1:31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151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154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5" customHeight="1">
      <c r="A115" s="33"/>
      <c r="B115" s="34"/>
      <c r="C115" s="22" t="s">
        <v>119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307" t="str">
        <f>E7</f>
        <v>KPÚ Hodonín - realizační projektová dokumentace, polní cesta C6</v>
      </c>
      <c r="F118" s="308"/>
      <c r="G118" s="308"/>
      <c r="H118" s="308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99</v>
      </c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59" t="str">
        <f>E9</f>
        <v>01 - Polní cesta C6</v>
      </c>
      <c r="F120" s="309"/>
      <c r="G120" s="309"/>
      <c r="H120" s="309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F12</f>
        <v xml:space="preserve"> </v>
      </c>
      <c r="G122" s="35"/>
      <c r="H122" s="35"/>
      <c r="I122" s="116" t="s">
        <v>22</v>
      </c>
      <c r="J122" s="65" t="str">
        <f>IF(J12="","",J12)</f>
        <v>4. 3. 2020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24</v>
      </c>
      <c r="D124" s="35"/>
      <c r="E124" s="35"/>
      <c r="F124" s="26" t="str">
        <f>E15</f>
        <v>Státní pozemkový úřad</v>
      </c>
      <c r="G124" s="35"/>
      <c r="H124" s="35"/>
      <c r="I124" s="116" t="s">
        <v>30</v>
      </c>
      <c r="J124" s="31" t="str">
        <f>E21</f>
        <v>Agroprojekt PSO, s.r.o.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25.7" customHeight="1">
      <c r="A125" s="33"/>
      <c r="B125" s="34"/>
      <c r="C125" s="28" t="s">
        <v>28</v>
      </c>
      <c r="D125" s="35"/>
      <c r="E125" s="35"/>
      <c r="F125" s="26" t="str">
        <f>IF(E18="","",E18)</f>
        <v>Vyplň údaj</v>
      </c>
      <c r="G125" s="35"/>
      <c r="H125" s="35"/>
      <c r="I125" s="116" t="s">
        <v>33</v>
      </c>
      <c r="J125" s="31" t="str">
        <f>E24</f>
        <v>Agroprojekt PSO, s.r.o.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114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74"/>
      <c r="B127" s="175"/>
      <c r="C127" s="176" t="s">
        <v>120</v>
      </c>
      <c r="D127" s="177" t="s">
        <v>60</v>
      </c>
      <c r="E127" s="177" t="s">
        <v>56</v>
      </c>
      <c r="F127" s="177" t="s">
        <v>57</v>
      </c>
      <c r="G127" s="177" t="s">
        <v>121</v>
      </c>
      <c r="H127" s="177" t="s">
        <v>122</v>
      </c>
      <c r="I127" s="178" t="s">
        <v>123</v>
      </c>
      <c r="J127" s="179" t="s">
        <v>104</v>
      </c>
      <c r="K127" s="180" t="s">
        <v>124</v>
      </c>
      <c r="L127" s="181"/>
      <c r="M127" s="74" t="s">
        <v>1</v>
      </c>
      <c r="N127" s="75" t="s">
        <v>39</v>
      </c>
      <c r="O127" s="75" t="s">
        <v>125</v>
      </c>
      <c r="P127" s="75" t="s">
        <v>126</v>
      </c>
      <c r="Q127" s="75" t="s">
        <v>127</v>
      </c>
      <c r="R127" s="75" t="s">
        <v>128</v>
      </c>
      <c r="S127" s="75" t="s">
        <v>129</v>
      </c>
      <c r="T127" s="76" t="s">
        <v>130</v>
      </c>
      <c r="U127" s="174"/>
      <c r="V127" s="174"/>
      <c r="W127" s="174"/>
      <c r="X127" s="174"/>
      <c r="Y127" s="174"/>
      <c r="Z127" s="174"/>
      <c r="AA127" s="174"/>
      <c r="AB127" s="174"/>
      <c r="AC127" s="174"/>
      <c r="AD127" s="174"/>
      <c r="AE127" s="174"/>
    </row>
    <row r="128" spans="1:63" s="2" customFormat="1" ht="22.9" customHeight="1">
      <c r="A128" s="33"/>
      <c r="B128" s="34"/>
      <c r="C128" s="81" t="s">
        <v>131</v>
      </c>
      <c r="D128" s="35"/>
      <c r="E128" s="35"/>
      <c r="F128" s="35"/>
      <c r="G128" s="35"/>
      <c r="H128" s="35"/>
      <c r="I128" s="114"/>
      <c r="J128" s="182">
        <f>BK128</f>
        <v>0</v>
      </c>
      <c r="K128" s="35"/>
      <c r="L128" s="38"/>
      <c r="M128" s="77"/>
      <c r="N128" s="183"/>
      <c r="O128" s="78"/>
      <c r="P128" s="184">
        <f>P129</f>
        <v>0</v>
      </c>
      <c r="Q128" s="78"/>
      <c r="R128" s="184">
        <f>R129</f>
        <v>12449.92560405873</v>
      </c>
      <c r="S128" s="78"/>
      <c r="T128" s="185">
        <f>T129</f>
        <v>1966.7699999999998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74</v>
      </c>
      <c r="AU128" s="16" t="s">
        <v>106</v>
      </c>
      <c r="BK128" s="186">
        <f>BK129</f>
        <v>0</v>
      </c>
    </row>
    <row r="129" spans="1:65" s="12" customFormat="1" ht="25.9" customHeight="1">
      <c r="B129" s="187"/>
      <c r="C129" s="188"/>
      <c r="D129" s="189" t="s">
        <v>74</v>
      </c>
      <c r="E129" s="190" t="s">
        <v>132</v>
      </c>
      <c r="F129" s="190" t="s">
        <v>133</v>
      </c>
      <c r="G129" s="188"/>
      <c r="H129" s="188"/>
      <c r="I129" s="191"/>
      <c r="J129" s="192">
        <f>BK129</f>
        <v>0</v>
      </c>
      <c r="K129" s="188"/>
      <c r="L129" s="193"/>
      <c r="M129" s="194"/>
      <c r="N129" s="195"/>
      <c r="O129" s="195"/>
      <c r="P129" s="196">
        <f>P130+P226+P236+P246+P256+P260+P288+P293+P339+P350+P357</f>
        <v>0</v>
      </c>
      <c r="Q129" s="195"/>
      <c r="R129" s="196">
        <f>R130+R226+R236+R246+R256+R260+R288+R293+R339+R350+R357</f>
        <v>12449.92560405873</v>
      </c>
      <c r="S129" s="195"/>
      <c r="T129" s="197">
        <f>T130+T226+T236+T246+T256+T260+T288+T293+T339+T350+T357</f>
        <v>1966.7699999999998</v>
      </c>
      <c r="AR129" s="198" t="s">
        <v>83</v>
      </c>
      <c r="AT129" s="199" t="s">
        <v>74</v>
      </c>
      <c r="AU129" s="199" t="s">
        <v>75</v>
      </c>
      <c r="AY129" s="198" t="s">
        <v>134</v>
      </c>
      <c r="BK129" s="200">
        <f>BK130+BK226+BK236+BK246+BK256+BK260+BK288+BK293+BK339+BK350+BK357</f>
        <v>0</v>
      </c>
    </row>
    <row r="130" spans="1:65" s="12" customFormat="1" ht="22.9" customHeight="1">
      <c r="B130" s="187"/>
      <c r="C130" s="188"/>
      <c r="D130" s="189" t="s">
        <v>74</v>
      </c>
      <c r="E130" s="201" t="s">
        <v>83</v>
      </c>
      <c r="F130" s="201" t="s">
        <v>135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SUM(P131:P225)</f>
        <v>0</v>
      </c>
      <c r="Q130" s="195"/>
      <c r="R130" s="196">
        <f>SUM(R131:R225)</f>
        <v>9.5608692000000008</v>
      </c>
      <c r="S130" s="195"/>
      <c r="T130" s="197">
        <f>SUM(T131:T225)</f>
        <v>1936.1699999999998</v>
      </c>
      <c r="AR130" s="198" t="s">
        <v>83</v>
      </c>
      <c r="AT130" s="199" t="s">
        <v>74</v>
      </c>
      <c r="AU130" s="199" t="s">
        <v>83</v>
      </c>
      <c r="AY130" s="198" t="s">
        <v>134</v>
      </c>
      <c r="BK130" s="200">
        <f>SUM(BK131:BK225)</f>
        <v>0</v>
      </c>
    </row>
    <row r="131" spans="1:65" s="2" customFormat="1" ht="21.75" customHeight="1">
      <c r="A131" s="33"/>
      <c r="B131" s="34"/>
      <c r="C131" s="203" t="s">
        <v>83</v>
      </c>
      <c r="D131" s="203" t="s">
        <v>136</v>
      </c>
      <c r="E131" s="204" t="s">
        <v>137</v>
      </c>
      <c r="F131" s="205" t="s">
        <v>138</v>
      </c>
      <c r="G131" s="206" t="s">
        <v>139</v>
      </c>
      <c r="H131" s="207">
        <v>1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40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140</v>
      </c>
      <c r="AT131" s="215" t="s">
        <v>136</v>
      </c>
      <c r="AU131" s="215" t="s">
        <v>85</v>
      </c>
      <c r="AY131" s="16" t="s">
        <v>134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83</v>
      </c>
      <c r="BK131" s="216">
        <f>ROUND(I131*H131,2)</f>
        <v>0</v>
      </c>
      <c r="BL131" s="16" t="s">
        <v>140</v>
      </c>
      <c r="BM131" s="215" t="s">
        <v>141</v>
      </c>
    </row>
    <row r="132" spans="1:65" s="2" customFormat="1" ht="19.5">
      <c r="A132" s="33"/>
      <c r="B132" s="34"/>
      <c r="C132" s="35"/>
      <c r="D132" s="217" t="s">
        <v>142</v>
      </c>
      <c r="E132" s="35"/>
      <c r="F132" s="218" t="s">
        <v>143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85</v>
      </c>
    </row>
    <row r="133" spans="1:65" s="2" customFormat="1" ht="21.75" customHeight="1">
      <c r="A133" s="33"/>
      <c r="B133" s="34"/>
      <c r="C133" s="203" t="s">
        <v>85</v>
      </c>
      <c r="D133" s="203" t="s">
        <v>136</v>
      </c>
      <c r="E133" s="204" t="s">
        <v>144</v>
      </c>
      <c r="F133" s="205" t="s">
        <v>145</v>
      </c>
      <c r="G133" s="206" t="s">
        <v>146</v>
      </c>
      <c r="H133" s="207">
        <v>5</v>
      </c>
      <c r="I133" s="208"/>
      <c r="J133" s="209">
        <f>ROUND(I133*H133,2)</f>
        <v>0</v>
      </c>
      <c r="K133" s="210"/>
      <c r="L133" s="38"/>
      <c r="M133" s="211" t="s">
        <v>1</v>
      </c>
      <c r="N133" s="212" t="s">
        <v>40</v>
      </c>
      <c r="O133" s="70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140</v>
      </c>
      <c r="AT133" s="215" t="s">
        <v>136</v>
      </c>
      <c r="AU133" s="215" t="s">
        <v>85</v>
      </c>
      <c r="AY133" s="16" t="s">
        <v>134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83</v>
      </c>
      <c r="BK133" s="216">
        <f>ROUND(I133*H133,2)</f>
        <v>0</v>
      </c>
      <c r="BL133" s="16" t="s">
        <v>140</v>
      </c>
      <c r="BM133" s="215" t="s">
        <v>147</v>
      </c>
    </row>
    <row r="134" spans="1:65" s="2" customFormat="1" ht="29.25">
      <c r="A134" s="33"/>
      <c r="B134" s="34"/>
      <c r="C134" s="35"/>
      <c r="D134" s="217" t="s">
        <v>142</v>
      </c>
      <c r="E134" s="35"/>
      <c r="F134" s="218" t="s">
        <v>148</v>
      </c>
      <c r="G134" s="35"/>
      <c r="H134" s="35"/>
      <c r="I134" s="114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142</v>
      </c>
      <c r="AU134" s="16" t="s">
        <v>85</v>
      </c>
    </row>
    <row r="135" spans="1:65" s="2" customFormat="1" ht="16.5" customHeight="1">
      <c r="A135" s="33"/>
      <c r="B135" s="34"/>
      <c r="C135" s="203" t="s">
        <v>149</v>
      </c>
      <c r="D135" s="203" t="s">
        <v>136</v>
      </c>
      <c r="E135" s="204" t="s">
        <v>150</v>
      </c>
      <c r="F135" s="205" t="s">
        <v>151</v>
      </c>
      <c r="G135" s="206" t="s">
        <v>139</v>
      </c>
      <c r="H135" s="207">
        <v>1</v>
      </c>
      <c r="I135" s="208"/>
      <c r="J135" s="209">
        <f>ROUND(I135*H135,2)</f>
        <v>0</v>
      </c>
      <c r="K135" s="210"/>
      <c r="L135" s="38"/>
      <c r="M135" s="211" t="s">
        <v>1</v>
      </c>
      <c r="N135" s="212" t="s">
        <v>40</v>
      </c>
      <c r="O135" s="70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5" t="s">
        <v>140</v>
      </c>
      <c r="AT135" s="215" t="s">
        <v>136</v>
      </c>
      <c r="AU135" s="215" t="s">
        <v>85</v>
      </c>
      <c r="AY135" s="16" t="s">
        <v>134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83</v>
      </c>
      <c r="BK135" s="216">
        <f>ROUND(I135*H135,2)</f>
        <v>0</v>
      </c>
      <c r="BL135" s="16" t="s">
        <v>140</v>
      </c>
      <c r="BM135" s="215" t="s">
        <v>152</v>
      </c>
    </row>
    <row r="136" spans="1:65" s="2" customFormat="1" ht="19.5">
      <c r="A136" s="33"/>
      <c r="B136" s="34"/>
      <c r="C136" s="35"/>
      <c r="D136" s="217" t="s">
        <v>142</v>
      </c>
      <c r="E136" s="35"/>
      <c r="F136" s="218" t="s">
        <v>153</v>
      </c>
      <c r="G136" s="35"/>
      <c r="H136" s="35"/>
      <c r="I136" s="114"/>
      <c r="J136" s="35"/>
      <c r="K136" s="35"/>
      <c r="L136" s="38"/>
      <c r="M136" s="219"/>
      <c r="N136" s="220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142</v>
      </c>
      <c r="AU136" s="16" t="s">
        <v>85</v>
      </c>
    </row>
    <row r="137" spans="1:65" s="2" customFormat="1" ht="16.5" customHeight="1">
      <c r="A137" s="33"/>
      <c r="B137" s="34"/>
      <c r="C137" s="203" t="s">
        <v>140</v>
      </c>
      <c r="D137" s="203" t="s">
        <v>136</v>
      </c>
      <c r="E137" s="204" t="s">
        <v>154</v>
      </c>
      <c r="F137" s="205" t="s">
        <v>155</v>
      </c>
      <c r="G137" s="206" t="s">
        <v>156</v>
      </c>
      <c r="H137" s="207">
        <v>5454</v>
      </c>
      <c r="I137" s="208"/>
      <c r="J137" s="209">
        <f>ROUND(I137*H137,2)</f>
        <v>0</v>
      </c>
      <c r="K137" s="210"/>
      <c r="L137" s="38"/>
      <c r="M137" s="211" t="s">
        <v>1</v>
      </c>
      <c r="N137" s="212" t="s">
        <v>40</v>
      </c>
      <c r="O137" s="70"/>
      <c r="P137" s="213">
        <f>O137*H137</f>
        <v>0</v>
      </c>
      <c r="Q137" s="213">
        <v>0</v>
      </c>
      <c r="R137" s="213">
        <f>Q137*H137</f>
        <v>0</v>
      </c>
      <c r="S137" s="213">
        <v>0.35499999999999998</v>
      </c>
      <c r="T137" s="214">
        <f>S137*H137</f>
        <v>1936.1699999999998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5" t="s">
        <v>140</v>
      </c>
      <c r="AT137" s="215" t="s">
        <v>136</v>
      </c>
      <c r="AU137" s="215" t="s">
        <v>85</v>
      </c>
      <c r="AY137" s="16" t="s">
        <v>134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83</v>
      </c>
      <c r="BK137" s="216">
        <f>ROUND(I137*H137,2)</f>
        <v>0</v>
      </c>
      <c r="BL137" s="16" t="s">
        <v>140</v>
      </c>
      <c r="BM137" s="215" t="s">
        <v>157</v>
      </c>
    </row>
    <row r="138" spans="1:65" s="2" customFormat="1" ht="29.25">
      <c r="A138" s="33"/>
      <c r="B138" s="34"/>
      <c r="C138" s="35"/>
      <c r="D138" s="217" t="s">
        <v>142</v>
      </c>
      <c r="E138" s="35"/>
      <c r="F138" s="218" t="s">
        <v>158</v>
      </c>
      <c r="G138" s="35"/>
      <c r="H138" s="35"/>
      <c r="I138" s="114"/>
      <c r="J138" s="35"/>
      <c r="K138" s="35"/>
      <c r="L138" s="38"/>
      <c r="M138" s="219"/>
      <c r="N138" s="220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142</v>
      </c>
      <c r="AU138" s="16" t="s">
        <v>85</v>
      </c>
    </row>
    <row r="139" spans="1:65" s="2" customFormat="1" ht="19.5">
      <c r="A139" s="33"/>
      <c r="B139" s="34"/>
      <c r="C139" s="35"/>
      <c r="D139" s="217" t="s">
        <v>159</v>
      </c>
      <c r="E139" s="35"/>
      <c r="F139" s="221" t="s">
        <v>160</v>
      </c>
      <c r="G139" s="35"/>
      <c r="H139" s="35"/>
      <c r="I139" s="114"/>
      <c r="J139" s="35"/>
      <c r="K139" s="35"/>
      <c r="L139" s="38"/>
      <c r="M139" s="219"/>
      <c r="N139" s="220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159</v>
      </c>
      <c r="AU139" s="16" t="s">
        <v>85</v>
      </c>
    </row>
    <row r="140" spans="1:65" s="13" customFormat="1" ht="11.25">
      <c r="B140" s="222"/>
      <c r="C140" s="223"/>
      <c r="D140" s="217" t="s">
        <v>161</v>
      </c>
      <c r="E140" s="224" t="s">
        <v>1</v>
      </c>
      <c r="F140" s="225" t="s">
        <v>162</v>
      </c>
      <c r="G140" s="223"/>
      <c r="H140" s="226">
        <v>5454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161</v>
      </c>
      <c r="AU140" s="232" t="s">
        <v>85</v>
      </c>
      <c r="AV140" s="13" t="s">
        <v>85</v>
      </c>
      <c r="AW140" s="13" t="s">
        <v>32</v>
      </c>
      <c r="AX140" s="13" t="s">
        <v>83</v>
      </c>
      <c r="AY140" s="232" t="s">
        <v>134</v>
      </c>
    </row>
    <row r="141" spans="1:65" s="2" customFormat="1" ht="21.75" customHeight="1">
      <c r="A141" s="33"/>
      <c r="B141" s="34"/>
      <c r="C141" s="203" t="s">
        <v>163</v>
      </c>
      <c r="D141" s="203" t="s">
        <v>136</v>
      </c>
      <c r="E141" s="204" t="s">
        <v>164</v>
      </c>
      <c r="F141" s="205" t="s">
        <v>165</v>
      </c>
      <c r="G141" s="206" t="s">
        <v>156</v>
      </c>
      <c r="H141" s="207">
        <v>5750.5</v>
      </c>
      <c r="I141" s="208"/>
      <c r="J141" s="209">
        <f>ROUND(I141*H141,2)</f>
        <v>0</v>
      </c>
      <c r="K141" s="210"/>
      <c r="L141" s="38"/>
      <c r="M141" s="211" t="s">
        <v>1</v>
      </c>
      <c r="N141" s="212" t="s">
        <v>40</v>
      </c>
      <c r="O141" s="70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5" t="s">
        <v>140</v>
      </c>
      <c r="AT141" s="215" t="s">
        <v>136</v>
      </c>
      <c r="AU141" s="215" t="s">
        <v>85</v>
      </c>
      <c r="AY141" s="16" t="s">
        <v>134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83</v>
      </c>
      <c r="BK141" s="216">
        <f>ROUND(I141*H141,2)</f>
        <v>0</v>
      </c>
      <c r="BL141" s="16" t="s">
        <v>140</v>
      </c>
      <c r="BM141" s="215" t="s">
        <v>166</v>
      </c>
    </row>
    <row r="142" spans="1:65" s="2" customFormat="1" ht="19.5">
      <c r="A142" s="33"/>
      <c r="B142" s="34"/>
      <c r="C142" s="35"/>
      <c r="D142" s="217" t="s">
        <v>142</v>
      </c>
      <c r="E142" s="35"/>
      <c r="F142" s="218" t="s">
        <v>167</v>
      </c>
      <c r="G142" s="35"/>
      <c r="H142" s="35"/>
      <c r="I142" s="114"/>
      <c r="J142" s="35"/>
      <c r="K142" s="35"/>
      <c r="L142" s="38"/>
      <c r="M142" s="219"/>
      <c r="N142" s="220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142</v>
      </c>
      <c r="AU142" s="16" t="s">
        <v>85</v>
      </c>
    </row>
    <row r="143" spans="1:65" s="2" customFormat="1" ht="19.5">
      <c r="A143" s="33"/>
      <c r="B143" s="34"/>
      <c r="C143" s="35"/>
      <c r="D143" s="217" t="s">
        <v>159</v>
      </c>
      <c r="E143" s="35"/>
      <c r="F143" s="221" t="s">
        <v>168</v>
      </c>
      <c r="G143" s="35"/>
      <c r="H143" s="35"/>
      <c r="I143" s="114"/>
      <c r="J143" s="35"/>
      <c r="K143" s="35"/>
      <c r="L143" s="38"/>
      <c r="M143" s="219"/>
      <c r="N143" s="220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159</v>
      </c>
      <c r="AU143" s="16" t="s">
        <v>85</v>
      </c>
    </row>
    <row r="144" spans="1:65" s="13" customFormat="1" ht="11.25">
      <c r="B144" s="222"/>
      <c r="C144" s="223"/>
      <c r="D144" s="217" t="s">
        <v>161</v>
      </c>
      <c r="E144" s="224" t="s">
        <v>1</v>
      </c>
      <c r="F144" s="225" t="s">
        <v>169</v>
      </c>
      <c r="G144" s="223"/>
      <c r="H144" s="226">
        <v>5750.5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161</v>
      </c>
      <c r="AU144" s="232" t="s">
        <v>85</v>
      </c>
      <c r="AV144" s="13" t="s">
        <v>85</v>
      </c>
      <c r="AW144" s="13" t="s">
        <v>32</v>
      </c>
      <c r="AX144" s="13" t="s">
        <v>83</v>
      </c>
      <c r="AY144" s="232" t="s">
        <v>134</v>
      </c>
    </row>
    <row r="145" spans="1:65" s="2" customFormat="1" ht="21.75" customHeight="1">
      <c r="A145" s="33"/>
      <c r="B145" s="34"/>
      <c r="C145" s="203" t="s">
        <v>170</v>
      </c>
      <c r="D145" s="203" t="s">
        <v>136</v>
      </c>
      <c r="E145" s="204" t="s">
        <v>171</v>
      </c>
      <c r="F145" s="205" t="s">
        <v>172</v>
      </c>
      <c r="G145" s="206" t="s">
        <v>146</v>
      </c>
      <c r="H145" s="207">
        <v>3282.93</v>
      </c>
      <c r="I145" s="208"/>
      <c r="J145" s="209">
        <f>ROUND(I145*H145,2)</f>
        <v>0</v>
      </c>
      <c r="K145" s="210"/>
      <c r="L145" s="38"/>
      <c r="M145" s="211" t="s">
        <v>1</v>
      </c>
      <c r="N145" s="212" t="s">
        <v>40</v>
      </c>
      <c r="O145" s="70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5" t="s">
        <v>140</v>
      </c>
      <c r="AT145" s="215" t="s">
        <v>136</v>
      </c>
      <c r="AU145" s="215" t="s">
        <v>85</v>
      </c>
      <c r="AY145" s="16" t="s">
        <v>134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83</v>
      </c>
      <c r="BK145" s="216">
        <f>ROUND(I145*H145,2)</f>
        <v>0</v>
      </c>
      <c r="BL145" s="16" t="s">
        <v>140</v>
      </c>
      <c r="BM145" s="215" t="s">
        <v>173</v>
      </c>
    </row>
    <row r="146" spans="1:65" s="2" customFormat="1" ht="19.5">
      <c r="A146" s="33"/>
      <c r="B146" s="34"/>
      <c r="C146" s="35"/>
      <c r="D146" s="217" t="s">
        <v>142</v>
      </c>
      <c r="E146" s="35"/>
      <c r="F146" s="218" t="s">
        <v>174</v>
      </c>
      <c r="G146" s="35"/>
      <c r="H146" s="35"/>
      <c r="I146" s="114"/>
      <c r="J146" s="35"/>
      <c r="K146" s="35"/>
      <c r="L146" s="38"/>
      <c r="M146" s="219"/>
      <c r="N146" s="220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142</v>
      </c>
      <c r="AU146" s="16" t="s">
        <v>85</v>
      </c>
    </row>
    <row r="147" spans="1:65" s="2" customFormat="1" ht="21.75" customHeight="1">
      <c r="A147" s="33"/>
      <c r="B147" s="34"/>
      <c r="C147" s="203" t="s">
        <v>175</v>
      </c>
      <c r="D147" s="203" t="s">
        <v>136</v>
      </c>
      <c r="E147" s="204" t="s">
        <v>176</v>
      </c>
      <c r="F147" s="205" t="s">
        <v>177</v>
      </c>
      <c r="G147" s="206" t="s">
        <v>146</v>
      </c>
      <c r="H147" s="207">
        <v>2790.24</v>
      </c>
      <c r="I147" s="208"/>
      <c r="J147" s="209">
        <f>ROUND(I147*H147,2)</f>
        <v>0</v>
      </c>
      <c r="K147" s="210"/>
      <c r="L147" s="38"/>
      <c r="M147" s="211" t="s">
        <v>1</v>
      </c>
      <c r="N147" s="212" t="s">
        <v>40</v>
      </c>
      <c r="O147" s="70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5" t="s">
        <v>140</v>
      </c>
      <c r="AT147" s="215" t="s">
        <v>136</v>
      </c>
      <c r="AU147" s="215" t="s">
        <v>85</v>
      </c>
      <c r="AY147" s="16" t="s">
        <v>134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83</v>
      </c>
      <c r="BK147" s="216">
        <f>ROUND(I147*H147,2)</f>
        <v>0</v>
      </c>
      <c r="BL147" s="16" t="s">
        <v>140</v>
      </c>
      <c r="BM147" s="215" t="s">
        <v>178</v>
      </c>
    </row>
    <row r="148" spans="1:65" s="2" customFormat="1" ht="39">
      <c r="A148" s="33"/>
      <c r="B148" s="34"/>
      <c r="C148" s="35"/>
      <c r="D148" s="217" t="s">
        <v>142</v>
      </c>
      <c r="E148" s="35"/>
      <c r="F148" s="218" t="s">
        <v>179</v>
      </c>
      <c r="G148" s="35"/>
      <c r="H148" s="35"/>
      <c r="I148" s="114"/>
      <c r="J148" s="35"/>
      <c r="K148" s="35"/>
      <c r="L148" s="38"/>
      <c r="M148" s="219"/>
      <c r="N148" s="220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142</v>
      </c>
      <c r="AU148" s="16" t="s">
        <v>85</v>
      </c>
    </row>
    <row r="149" spans="1:65" s="13" customFormat="1" ht="11.25">
      <c r="B149" s="222"/>
      <c r="C149" s="223"/>
      <c r="D149" s="217" t="s">
        <v>161</v>
      </c>
      <c r="E149" s="224" t="s">
        <v>1</v>
      </c>
      <c r="F149" s="225" t="s">
        <v>180</v>
      </c>
      <c r="G149" s="223"/>
      <c r="H149" s="226">
        <v>2790.24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161</v>
      </c>
      <c r="AU149" s="232" t="s">
        <v>85</v>
      </c>
      <c r="AV149" s="13" t="s">
        <v>85</v>
      </c>
      <c r="AW149" s="13" t="s">
        <v>32</v>
      </c>
      <c r="AX149" s="13" t="s">
        <v>83</v>
      </c>
      <c r="AY149" s="232" t="s">
        <v>134</v>
      </c>
    </row>
    <row r="150" spans="1:65" s="2" customFormat="1" ht="33" customHeight="1">
      <c r="A150" s="33"/>
      <c r="B150" s="34"/>
      <c r="C150" s="203" t="s">
        <v>181</v>
      </c>
      <c r="D150" s="203" t="s">
        <v>136</v>
      </c>
      <c r="E150" s="204" t="s">
        <v>182</v>
      </c>
      <c r="F150" s="205" t="s">
        <v>183</v>
      </c>
      <c r="G150" s="206" t="s">
        <v>146</v>
      </c>
      <c r="H150" s="207">
        <v>36273.120000000003</v>
      </c>
      <c r="I150" s="208"/>
      <c r="J150" s="209">
        <f>ROUND(I150*H150,2)</f>
        <v>0</v>
      </c>
      <c r="K150" s="210"/>
      <c r="L150" s="38"/>
      <c r="M150" s="211" t="s">
        <v>1</v>
      </c>
      <c r="N150" s="212" t="s">
        <v>40</v>
      </c>
      <c r="O150" s="70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5" t="s">
        <v>140</v>
      </c>
      <c r="AT150" s="215" t="s">
        <v>136</v>
      </c>
      <c r="AU150" s="215" t="s">
        <v>85</v>
      </c>
      <c r="AY150" s="16" t="s">
        <v>134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83</v>
      </c>
      <c r="BK150" s="216">
        <f>ROUND(I150*H150,2)</f>
        <v>0</v>
      </c>
      <c r="BL150" s="16" t="s">
        <v>140</v>
      </c>
      <c r="BM150" s="215" t="s">
        <v>184</v>
      </c>
    </row>
    <row r="151" spans="1:65" s="2" customFormat="1" ht="48.75">
      <c r="A151" s="33"/>
      <c r="B151" s="34"/>
      <c r="C151" s="35"/>
      <c r="D151" s="217" t="s">
        <v>142</v>
      </c>
      <c r="E151" s="35"/>
      <c r="F151" s="218" t="s">
        <v>185</v>
      </c>
      <c r="G151" s="35"/>
      <c r="H151" s="35"/>
      <c r="I151" s="114"/>
      <c r="J151" s="35"/>
      <c r="K151" s="35"/>
      <c r="L151" s="38"/>
      <c r="M151" s="219"/>
      <c r="N151" s="220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142</v>
      </c>
      <c r="AU151" s="16" t="s">
        <v>85</v>
      </c>
    </row>
    <row r="152" spans="1:65" s="13" customFormat="1" ht="11.25">
      <c r="B152" s="222"/>
      <c r="C152" s="223"/>
      <c r="D152" s="217" t="s">
        <v>161</v>
      </c>
      <c r="E152" s="224" t="s">
        <v>1</v>
      </c>
      <c r="F152" s="225" t="s">
        <v>186</v>
      </c>
      <c r="G152" s="223"/>
      <c r="H152" s="226">
        <v>36273.120000000003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161</v>
      </c>
      <c r="AU152" s="232" t="s">
        <v>85</v>
      </c>
      <c r="AV152" s="13" t="s">
        <v>85</v>
      </c>
      <c r="AW152" s="13" t="s">
        <v>32</v>
      </c>
      <c r="AX152" s="13" t="s">
        <v>83</v>
      </c>
      <c r="AY152" s="232" t="s">
        <v>134</v>
      </c>
    </row>
    <row r="153" spans="1:65" s="2" customFormat="1" ht="21.75" customHeight="1">
      <c r="A153" s="33"/>
      <c r="B153" s="34"/>
      <c r="C153" s="203" t="s">
        <v>187</v>
      </c>
      <c r="D153" s="203" t="s">
        <v>136</v>
      </c>
      <c r="E153" s="204" t="s">
        <v>188</v>
      </c>
      <c r="F153" s="205" t="s">
        <v>189</v>
      </c>
      <c r="G153" s="206" t="s">
        <v>146</v>
      </c>
      <c r="H153" s="207">
        <v>3775.62</v>
      </c>
      <c r="I153" s="208"/>
      <c r="J153" s="209">
        <f>ROUND(I153*H153,2)</f>
        <v>0</v>
      </c>
      <c r="K153" s="210"/>
      <c r="L153" s="38"/>
      <c r="M153" s="211" t="s">
        <v>1</v>
      </c>
      <c r="N153" s="212" t="s">
        <v>40</v>
      </c>
      <c r="O153" s="70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5" t="s">
        <v>140</v>
      </c>
      <c r="AT153" s="215" t="s">
        <v>136</v>
      </c>
      <c r="AU153" s="215" t="s">
        <v>85</v>
      </c>
      <c r="AY153" s="16" t="s">
        <v>134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83</v>
      </c>
      <c r="BK153" s="216">
        <f>ROUND(I153*H153,2)</f>
        <v>0</v>
      </c>
      <c r="BL153" s="16" t="s">
        <v>140</v>
      </c>
      <c r="BM153" s="215" t="s">
        <v>190</v>
      </c>
    </row>
    <row r="154" spans="1:65" s="2" customFormat="1" ht="29.25">
      <c r="A154" s="33"/>
      <c r="B154" s="34"/>
      <c r="C154" s="35"/>
      <c r="D154" s="217" t="s">
        <v>142</v>
      </c>
      <c r="E154" s="35"/>
      <c r="F154" s="218" t="s">
        <v>191</v>
      </c>
      <c r="G154" s="35"/>
      <c r="H154" s="35"/>
      <c r="I154" s="114"/>
      <c r="J154" s="35"/>
      <c r="K154" s="35"/>
      <c r="L154" s="38"/>
      <c r="M154" s="219"/>
      <c r="N154" s="220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142</v>
      </c>
      <c r="AU154" s="16" t="s">
        <v>85</v>
      </c>
    </row>
    <row r="155" spans="1:65" s="13" customFormat="1" ht="11.25">
      <c r="B155" s="222"/>
      <c r="C155" s="223"/>
      <c r="D155" s="217" t="s">
        <v>161</v>
      </c>
      <c r="E155" s="224" t="s">
        <v>1</v>
      </c>
      <c r="F155" s="225" t="s">
        <v>192</v>
      </c>
      <c r="G155" s="223"/>
      <c r="H155" s="226">
        <v>2790.24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161</v>
      </c>
      <c r="AU155" s="232" t="s">
        <v>85</v>
      </c>
      <c r="AV155" s="13" t="s">
        <v>85</v>
      </c>
      <c r="AW155" s="13" t="s">
        <v>32</v>
      </c>
      <c r="AX155" s="13" t="s">
        <v>75</v>
      </c>
      <c r="AY155" s="232" t="s">
        <v>134</v>
      </c>
    </row>
    <row r="156" spans="1:65" s="13" customFormat="1" ht="11.25">
      <c r="B156" s="222"/>
      <c r="C156" s="223"/>
      <c r="D156" s="217" t="s">
        <v>161</v>
      </c>
      <c r="E156" s="224" t="s">
        <v>1</v>
      </c>
      <c r="F156" s="225" t="s">
        <v>193</v>
      </c>
      <c r="G156" s="223"/>
      <c r="H156" s="226">
        <v>985.38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161</v>
      </c>
      <c r="AU156" s="232" t="s">
        <v>85</v>
      </c>
      <c r="AV156" s="13" t="s">
        <v>85</v>
      </c>
      <c r="AW156" s="13" t="s">
        <v>32</v>
      </c>
      <c r="AX156" s="13" t="s">
        <v>75</v>
      </c>
      <c r="AY156" s="232" t="s">
        <v>134</v>
      </c>
    </row>
    <row r="157" spans="1:65" s="14" customFormat="1" ht="11.25">
      <c r="B157" s="233"/>
      <c r="C157" s="234"/>
      <c r="D157" s="217" t="s">
        <v>161</v>
      </c>
      <c r="E157" s="235" t="s">
        <v>1</v>
      </c>
      <c r="F157" s="236" t="s">
        <v>194</v>
      </c>
      <c r="G157" s="234"/>
      <c r="H157" s="237">
        <v>3775.62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161</v>
      </c>
      <c r="AU157" s="243" t="s">
        <v>85</v>
      </c>
      <c r="AV157" s="14" t="s">
        <v>140</v>
      </c>
      <c r="AW157" s="14" t="s">
        <v>32</v>
      </c>
      <c r="AX157" s="14" t="s">
        <v>83</v>
      </c>
      <c r="AY157" s="243" t="s">
        <v>134</v>
      </c>
    </row>
    <row r="158" spans="1:65" s="2" customFormat="1" ht="16.5" customHeight="1">
      <c r="A158" s="33"/>
      <c r="B158" s="34"/>
      <c r="C158" s="203" t="s">
        <v>157</v>
      </c>
      <c r="D158" s="203" t="s">
        <v>136</v>
      </c>
      <c r="E158" s="204" t="s">
        <v>195</v>
      </c>
      <c r="F158" s="205" t="s">
        <v>196</v>
      </c>
      <c r="G158" s="206" t="s">
        <v>156</v>
      </c>
      <c r="H158" s="207">
        <v>160</v>
      </c>
      <c r="I158" s="208"/>
      <c r="J158" s="209">
        <f>ROUND(I158*H158,2)</f>
        <v>0</v>
      </c>
      <c r="K158" s="210"/>
      <c r="L158" s="38"/>
      <c r="M158" s="211" t="s">
        <v>1</v>
      </c>
      <c r="N158" s="212" t="s">
        <v>40</v>
      </c>
      <c r="O158" s="70"/>
      <c r="P158" s="213">
        <f>O158*H158</f>
        <v>0</v>
      </c>
      <c r="Q158" s="213">
        <v>1.98518E-3</v>
      </c>
      <c r="R158" s="213">
        <f>Q158*H158</f>
        <v>0.31762879999999999</v>
      </c>
      <c r="S158" s="213">
        <v>0</v>
      </c>
      <c r="T158" s="21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5" t="s">
        <v>140</v>
      </c>
      <c r="AT158" s="215" t="s">
        <v>136</v>
      </c>
      <c r="AU158" s="215" t="s">
        <v>85</v>
      </c>
      <c r="AY158" s="16" t="s">
        <v>134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83</v>
      </c>
      <c r="BK158" s="216">
        <f>ROUND(I158*H158,2)</f>
        <v>0</v>
      </c>
      <c r="BL158" s="16" t="s">
        <v>140</v>
      </c>
      <c r="BM158" s="215" t="s">
        <v>197</v>
      </c>
    </row>
    <row r="159" spans="1:65" s="2" customFormat="1" ht="19.5">
      <c r="A159" s="33"/>
      <c r="B159" s="34"/>
      <c r="C159" s="35"/>
      <c r="D159" s="217" t="s">
        <v>142</v>
      </c>
      <c r="E159" s="35"/>
      <c r="F159" s="218" t="s">
        <v>198</v>
      </c>
      <c r="G159" s="35"/>
      <c r="H159" s="35"/>
      <c r="I159" s="114"/>
      <c r="J159" s="35"/>
      <c r="K159" s="35"/>
      <c r="L159" s="38"/>
      <c r="M159" s="219"/>
      <c r="N159" s="220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142</v>
      </c>
      <c r="AU159" s="16" t="s">
        <v>85</v>
      </c>
    </row>
    <row r="160" spans="1:65" s="2" customFormat="1" ht="21.75" customHeight="1">
      <c r="A160" s="33"/>
      <c r="B160" s="34"/>
      <c r="C160" s="203" t="s">
        <v>199</v>
      </c>
      <c r="D160" s="203" t="s">
        <v>136</v>
      </c>
      <c r="E160" s="204" t="s">
        <v>200</v>
      </c>
      <c r="F160" s="205" t="s">
        <v>201</v>
      </c>
      <c r="G160" s="206" t="s">
        <v>156</v>
      </c>
      <c r="H160" s="207">
        <v>160</v>
      </c>
      <c r="I160" s="208"/>
      <c r="J160" s="209">
        <f>ROUND(I160*H160,2)</f>
        <v>0</v>
      </c>
      <c r="K160" s="210"/>
      <c r="L160" s="38"/>
      <c r="M160" s="211" t="s">
        <v>1</v>
      </c>
      <c r="N160" s="212" t="s">
        <v>40</v>
      </c>
      <c r="O160" s="70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5" t="s">
        <v>140</v>
      </c>
      <c r="AT160" s="215" t="s">
        <v>136</v>
      </c>
      <c r="AU160" s="215" t="s">
        <v>85</v>
      </c>
      <c r="AY160" s="16" t="s">
        <v>134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83</v>
      </c>
      <c r="BK160" s="216">
        <f>ROUND(I160*H160,2)</f>
        <v>0</v>
      </c>
      <c r="BL160" s="16" t="s">
        <v>140</v>
      </c>
      <c r="BM160" s="215" t="s">
        <v>202</v>
      </c>
    </row>
    <row r="161" spans="1:65" s="2" customFormat="1" ht="29.25">
      <c r="A161" s="33"/>
      <c r="B161" s="34"/>
      <c r="C161" s="35"/>
      <c r="D161" s="217" t="s">
        <v>142</v>
      </c>
      <c r="E161" s="35"/>
      <c r="F161" s="218" t="s">
        <v>203</v>
      </c>
      <c r="G161" s="35"/>
      <c r="H161" s="35"/>
      <c r="I161" s="114"/>
      <c r="J161" s="35"/>
      <c r="K161" s="35"/>
      <c r="L161" s="38"/>
      <c r="M161" s="219"/>
      <c r="N161" s="220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142</v>
      </c>
      <c r="AU161" s="16" t="s">
        <v>85</v>
      </c>
    </row>
    <row r="162" spans="1:65" s="2" customFormat="1" ht="21.75" customHeight="1">
      <c r="A162" s="33"/>
      <c r="B162" s="34"/>
      <c r="C162" s="203" t="s">
        <v>166</v>
      </c>
      <c r="D162" s="203" t="s">
        <v>136</v>
      </c>
      <c r="E162" s="204" t="s">
        <v>204</v>
      </c>
      <c r="F162" s="205" t="s">
        <v>205</v>
      </c>
      <c r="G162" s="206" t="s">
        <v>146</v>
      </c>
      <c r="H162" s="207">
        <v>985.38</v>
      </c>
      <c r="I162" s="208"/>
      <c r="J162" s="209">
        <f>ROUND(I162*H162,2)</f>
        <v>0</v>
      </c>
      <c r="K162" s="210"/>
      <c r="L162" s="38"/>
      <c r="M162" s="211" t="s">
        <v>1</v>
      </c>
      <c r="N162" s="212" t="s">
        <v>40</v>
      </c>
      <c r="O162" s="70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5" t="s">
        <v>140</v>
      </c>
      <c r="AT162" s="215" t="s">
        <v>136</v>
      </c>
      <c r="AU162" s="215" t="s">
        <v>85</v>
      </c>
      <c r="AY162" s="16" t="s">
        <v>134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83</v>
      </c>
      <c r="BK162" s="216">
        <f>ROUND(I162*H162,2)</f>
        <v>0</v>
      </c>
      <c r="BL162" s="16" t="s">
        <v>140</v>
      </c>
      <c r="BM162" s="215" t="s">
        <v>206</v>
      </c>
    </row>
    <row r="163" spans="1:65" s="2" customFormat="1" ht="39">
      <c r="A163" s="33"/>
      <c r="B163" s="34"/>
      <c r="C163" s="35"/>
      <c r="D163" s="217" t="s">
        <v>142</v>
      </c>
      <c r="E163" s="35"/>
      <c r="F163" s="218" t="s">
        <v>207</v>
      </c>
      <c r="G163" s="35"/>
      <c r="H163" s="35"/>
      <c r="I163" s="114"/>
      <c r="J163" s="35"/>
      <c r="K163" s="35"/>
      <c r="L163" s="38"/>
      <c r="M163" s="219"/>
      <c r="N163" s="220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142</v>
      </c>
      <c r="AU163" s="16" t="s">
        <v>85</v>
      </c>
    </row>
    <row r="164" spans="1:65" s="13" customFormat="1" ht="11.25">
      <c r="B164" s="222"/>
      <c r="C164" s="223"/>
      <c r="D164" s="217" t="s">
        <v>161</v>
      </c>
      <c r="E164" s="224" t="s">
        <v>1</v>
      </c>
      <c r="F164" s="225" t="s">
        <v>208</v>
      </c>
      <c r="G164" s="223"/>
      <c r="H164" s="226">
        <v>985.38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161</v>
      </c>
      <c r="AU164" s="232" t="s">
        <v>85</v>
      </c>
      <c r="AV164" s="13" t="s">
        <v>85</v>
      </c>
      <c r="AW164" s="13" t="s">
        <v>32</v>
      </c>
      <c r="AX164" s="13" t="s">
        <v>83</v>
      </c>
      <c r="AY164" s="232" t="s">
        <v>134</v>
      </c>
    </row>
    <row r="165" spans="1:65" s="2" customFormat="1" ht="21.75" customHeight="1">
      <c r="A165" s="33"/>
      <c r="B165" s="34"/>
      <c r="C165" s="203" t="s">
        <v>209</v>
      </c>
      <c r="D165" s="203" t="s">
        <v>136</v>
      </c>
      <c r="E165" s="204" t="s">
        <v>210</v>
      </c>
      <c r="F165" s="205" t="s">
        <v>211</v>
      </c>
      <c r="G165" s="206" t="s">
        <v>139</v>
      </c>
      <c r="H165" s="207">
        <v>1</v>
      </c>
      <c r="I165" s="208"/>
      <c r="J165" s="209">
        <f>ROUND(I165*H165,2)</f>
        <v>0</v>
      </c>
      <c r="K165" s="210"/>
      <c r="L165" s="38"/>
      <c r="M165" s="211" t="s">
        <v>1</v>
      </c>
      <c r="N165" s="212" t="s">
        <v>40</v>
      </c>
      <c r="O165" s="70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5" t="s">
        <v>140</v>
      </c>
      <c r="AT165" s="215" t="s">
        <v>136</v>
      </c>
      <c r="AU165" s="215" t="s">
        <v>85</v>
      </c>
      <c r="AY165" s="16" t="s">
        <v>134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83</v>
      </c>
      <c r="BK165" s="216">
        <f>ROUND(I165*H165,2)</f>
        <v>0</v>
      </c>
      <c r="BL165" s="16" t="s">
        <v>140</v>
      </c>
      <c r="BM165" s="215" t="s">
        <v>212</v>
      </c>
    </row>
    <row r="166" spans="1:65" s="2" customFormat="1" ht="29.25">
      <c r="A166" s="33"/>
      <c r="B166" s="34"/>
      <c r="C166" s="35"/>
      <c r="D166" s="217" t="s">
        <v>142</v>
      </c>
      <c r="E166" s="35"/>
      <c r="F166" s="218" t="s">
        <v>213</v>
      </c>
      <c r="G166" s="35"/>
      <c r="H166" s="35"/>
      <c r="I166" s="114"/>
      <c r="J166" s="35"/>
      <c r="K166" s="35"/>
      <c r="L166" s="38"/>
      <c r="M166" s="219"/>
      <c r="N166" s="220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142</v>
      </c>
      <c r="AU166" s="16" t="s">
        <v>85</v>
      </c>
    </row>
    <row r="167" spans="1:65" s="2" customFormat="1" ht="16.5" customHeight="1">
      <c r="A167" s="33"/>
      <c r="B167" s="34"/>
      <c r="C167" s="203" t="s">
        <v>173</v>
      </c>
      <c r="D167" s="203" t="s">
        <v>136</v>
      </c>
      <c r="E167" s="204" t="s">
        <v>214</v>
      </c>
      <c r="F167" s="205" t="s">
        <v>215</v>
      </c>
      <c r="G167" s="206" t="s">
        <v>139</v>
      </c>
      <c r="H167" s="207">
        <v>1</v>
      </c>
      <c r="I167" s="208"/>
      <c r="J167" s="209">
        <f>ROUND(I167*H167,2)</f>
        <v>0</v>
      </c>
      <c r="K167" s="210"/>
      <c r="L167" s="38"/>
      <c r="M167" s="211" t="s">
        <v>1</v>
      </c>
      <c r="N167" s="212" t="s">
        <v>40</v>
      </c>
      <c r="O167" s="70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5" t="s">
        <v>140</v>
      </c>
      <c r="AT167" s="215" t="s">
        <v>136</v>
      </c>
      <c r="AU167" s="215" t="s">
        <v>85</v>
      </c>
      <c r="AY167" s="16" t="s">
        <v>134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83</v>
      </c>
      <c r="BK167" s="216">
        <f>ROUND(I167*H167,2)</f>
        <v>0</v>
      </c>
      <c r="BL167" s="16" t="s">
        <v>140</v>
      </c>
      <c r="BM167" s="215" t="s">
        <v>216</v>
      </c>
    </row>
    <row r="168" spans="1:65" s="2" customFormat="1" ht="29.25">
      <c r="A168" s="33"/>
      <c r="B168" s="34"/>
      <c r="C168" s="35"/>
      <c r="D168" s="217" t="s">
        <v>142</v>
      </c>
      <c r="E168" s="35"/>
      <c r="F168" s="218" t="s">
        <v>217</v>
      </c>
      <c r="G168" s="35"/>
      <c r="H168" s="35"/>
      <c r="I168" s="114"/>
      <c r="J168" s="35"/>
      <c r="K168" s="35"/>
      <c r="L168" s="38"/>
      <c r="M168" s="219"/>
      <c r="N168" s="220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142</v>
      </c>
      <c r="AU168" s="16" t="s">
        <v>85</v>
      </c>
    </row>
    <row r="169" spans="1:65" s="2" customFormat="1" ht="21.75" customHeight="1">
      <c r="A169" s="33"/>
      <c r="B169" s="34"/>
      <c r="C169" s="203" t="s">
        <v>8</v>
      </c>
      <c r="D169" s="203" t="s">
        <v>136</v>
      </c>
      <c r="E169" s="204" t="s">
        <v>218</v>
      </c>
      <c r="F169" s="205" t="s">
        <v>219</v>
      </c>
      <c r="G169" s="206" t="s">
        <v>139</v>
      </c>
      <c r="H169" s="207">
        <v>2</v>
      </c>
      <c r="I169" s="208"/>
      <c r="J169" s="209">
        <f>ROUND(I169*H169,2)</f>
        <v>0</v>
      </c>
      <c r="K169" s="210"/>
      <c r="L169" s="38"/>
      <c r="M169" s="211" t="s">
        <v>1</v>
      </c>
      <c r="N169" s="212" t="s">
        <v>40</v>
      </c>
      <c r="O169" s="70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5" t="s">
        <v>140</v>
      </c>
      <c r="AT169" s="215" t="s">
        <v>136</v>
      </c>
      <c r="AU169" s="215" t="s">
        <v>85</v>
      </c>
      <c r="AY169" s="16" t="s">
        <v>134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83</v>
      </c>
      <c r="BK169" s="216">
        <f>ROUND(I169*H169,2)</f>
        <v>0</v>
      </c>
      <c r="BL169" s="16" t="s">
        <v>140</v>
      </c>
      <c r="BM169" s="215" t="s">
        <v>220</v>
      </c>
    </row>
    <row r="170" spans="1:65" s="2" customFormat="1" ht="39">
      <c r="A170" s="33"/>
      <c r="B170" s="34"/>
      <c r="C170" s="35"/>
      <c r="D170" s="217" t="s">
        <v>142</v>
      </c>
      <c r="E170" s="35"/>
      <c r="F170" s="218" t="s">
        <v>221</v>
      </c>
      <c r="G170" s="35"/>
      <c r="H170" s="35"/>
      <c r="I170" s="114"/>
      <c r="J170" s="35"/>
      <c r="K170" s="35"/>
      <c r="L170" s="38"/>
      <c r="M170" s="219"/>
      <c r="N170" s="220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142</v>
      </c>
      <c r="AU170" s="16" t="s">
        <v>85</v>
      </c>
    </row>
    <row r="171" spans="1:65" s="2" customFormat="1" ht="21.75" customHeight="1">
      <c r="A171" s="33"/>
      <c r="B171" s="34"/>
      <c r="C171" s="203" t="s">
        <v>222</v>
      </c>
      <c r="D171" s="203" t="s">
        <v>136</v>
      </c>
      <c r="E171" s="204" t="s">
        <v>223</v>
      </c>
      <c r="F171" s="205" t="s">
        <v>224</v>
      </c>
      <c r="G171" s="206" t="s">
        <v>146</v>
      </c>
      <c r="H171" s="207">
        <v>492.69</v>
      </c>
      <c r="I171" s="208"/>
      <c r="J171" s="209">
        <f>ROUND(I171*H171,2)</f>
        <v>0</v>
      </c>
      <c r="K171" s="210"/>
      <c r="L171" s="38"/>
      <c r="M171" s="211" t="s">
        <v>1</v>
      </c>
      <c r="N171" s="212" t="s">
        <v>40</v>
      </c>
      <c r="O171" s="70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5" t="s">
        <v>140</v>
      </c>
      <c r="AT171" s="215" t="s">
        <v>136</v>
      </c>
      <c r="AU171" s="215" t="s">
        <v>85</v>
      </c>
      <c r="AY171" s="16" t="s">
        <v>134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83</v>
      </c>
      <c r="BK171" s="216">
        <f>ROUND(I171*H171,2)</f>
        <v>0</v>
      </c>
      <c r="BL171" s="16" t="s">
        <v>140</v>
      </c>
      <c r="BM171" s="215" t="s">
        <v>225</v>
      </c>
    </row>
    <row r="172" spans="1:65" s="2" customFormat="1" ht="29.25">
      <c r="A172" s="33"/>
      <c r="B172" s="34"/>
      <c r="C172" s="35"/>
      <c r="D172" s="217" t="s">
        <v>142</v>
      </c>
      <c r="E172" s="35"/>
      <c r="F172" s="218" t="s">
        <v>226</v>
      </c>
      <c r="G172" s="35"/>
      <c r="H172" s="35"/>
      <c r="I172" s="114"/>
      <c r="J172" s="35"/>
      <c r="K172" s="35"/>
      <c r="L172" s="38"/>
      <c r="M172" s="219"/>
      <c r="N172" s="220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142</v>
      </c>
      <c r="AU172" s="16" t="s">
        <v>85</v>
      </c>
    </row>
    <row r="173" spans="1:65" s="2" customFormat="1" ht="19.5">
      <c r="A173" s="33"/>
      <c r="B173" s="34"/>
      <c r="C173" s="35"/>
      <c r="D173" s="217" t="s">
        <v>159</v>
      </c>
      <c r="E173" s="35"/>
      <c r="F173" s="221" t="s">
        <v>227</v>
      </c>
      <c r="G173" s="35"/>
      <c r="H173" s="35"/>
      <c r="I173" s="114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159</v>
      </c>
      <c r="AU173" s="16" t="s">
        <v>85</v>
      </c>
    </row>
    <row r="174" spans="1:65" s="2" customFormat="1" ht="21.75" customHeight="1">
      <c r="A174" s="33"/>
      <c r="B174" s="34"/>
      <c r="C174" s="203" t="s">
        <v>228</v>
      </c>
      <c r="D174" s="203" t="s">
        <v>136</v>
      </c>
      <c r="E174" s="204" t="s">
        <v>229</v>
      </c>
      <c r="F174" s="205" t="s">
        <v>230</v>
      </c>
      <c r="G174" s="206" t="s">
        <v>156</v>
      </c>
      <c r="H174" s="207">
        <v>5750.5</v>
      </c>
      <c r="I174" s="208"/>
      <c r="J174" s="209">
        <f>ROUND(I174*H174,2)</f>
        <v>0</v>
      </c>
      <c r="K174" s="210"/>
      <c r="L174" s="38"/>
      <c r="M174" s="211" t="s">
        <v>1</v>
      </c>
      <c r="N174" s="212" t="s">
        <v>40</v>
      </c>
      <c r="O174" s="70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5" t="s">
        <v>140</v>
      </c>
      <c r="AT174" s="215" t="s">
        <v>136</v>
      </c>
      <c r="AU174" s="215" t="s">
        <v>85</v>
      </c>
      <c r="AY174" s="16" t="s">
        <v>134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83</v>
      </c>
      <c r="BK174" s="216">
        <f>ROUND(I174*H174,2)</f>
        <v>0</v>
      </c>
      <c r="BL174" s="16" t="s">
        <v>140</v>
      </c>
      <c r="BM174" s="215" t="s">
        <v>231</v>
      </c>
    </row>
    <row r="175" spans="1:65" s="2" customFormat="1" ht="19.5">
      <c r="A175" s="33"/>
      <c r="B175" s="34"/>
      <c r="C175" s="35"/>
      <c r="D175" s="217" t="s">
        <v>142</v>
      </c>
      <c r="E175" s="35"/>
      <c r="F175" s="218" t="s">
        <v>232</v>
      </c>
      <c r="G175" s="35"/>
      <c r="H175" s="35"/>
      <c r="I175" s="114"/>
      <c r="J175" s="35"/>
      <c r="K175" s="35"/>
      <c r="L175" s="38"/>
      <c r="M175" s="219"/>
      <c r="N175" s="220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142</v>
      </c>
      <c r="AU175" s="16" t="s">
        <v>85</v>
      </c>
    </row>
    <row r="176" spans="1:65" s="13" customFormat="1" ht="11.25">
      <c r="B176" s="222"/>
      <c r="C176" s="223"/>
      <c r="D176" s="217" t="s">
        <v>161</v>
      </c>
      <c r="E176" s="224" t="s">
        <v>1</v>
      </c>
      <c r="F176" s="225" t="s">
        <v>233</v>
      </c>
      <c r="G176" s="223"/>
      <c r="H176" s="226">
        <v>5750.5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161</v>
      </c>
      <c r="AU176" s="232" t="s">
        <v>85</v>
      </c>
      <c r="AV176" s="13" t="s">
        <v>85</v>
      </c>
      <c r="AW176" s="13" t="s">
        <v>32</v>
      </c>
      <c r="AX176" s="13" t="s">
        <v>83</v>
      </c>
      <c r="AY176" s="232" t="s">
        <v>134</v>
      </c>
    </row>
    <row r="177" spans="1:65" s="2" customFormat="1" ht="21.75" customHeight="1">
      <c r="A177" s="33"/>
      <c r="B177" s="34"/>
      <c r="C177" s="203" t="s">
        <v>197</v>
      </c>
      <c r="D177" s="203" t="s">
        <v>136</v>
      </c>
      <c r="E177" s="204" t="s">
        <v>234</v>
      </c>
      <c r="F177" s="205" t="s">
        <v>235</v>
      </c>
      <c r="G177" s="206" t="s">
        <v>156</v>
      </c>
      <c r="H177" s="207">
        <v>8047.32</v>
      </c>
      <c r="I177" s="208"/>
      <c r="J177" s="209">
        <f>ROUND(I177*H177,2)</f>
        <v>0</v>
      </c>
      <c r="K177" s="210"/>
      <c r="L177" s="38"/>
      <c r="M177" s="211" t="s">
        <v>1</v>
      </c>
      <c r="N177" s="212" t="s">
        <v>40</v>
      </c>
      <c r="O177" s="70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5" t="s">
        <v>140</v>
      </c>
      <c r="AT177" s="215" t="s">
        <v>136</v>
      </c>
      <c r="AU177" s="215" t="s">
        <v>85</v>
      </c>
      <c r="AY177" s="16" t="s">
        <v>134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83</v>
      </c>
      <c r="BK177" s="216">
        <f>ROUND(I177*H177,2)</f>
        <v>0</v>
      </c>
      <c r="BL177" s="16" t="s">
        <v>140</v>
      </c>
      <c r="BM177" s="215" t="s">
        <v>236</v>
      </c>
    </row>
    <row r="178" spans="1:65" s="2" customFormat="1" ht="19.5">
      <c r="A178" s="33"/>
      <c r="B178" s="34"/>
      <c r="C178" s="35"/>
      <c r="D178" s="217" t="s">
        <v>142</v>
      </c>
      <c r="E178" s="35"/>
      <c r="F178" s="218" t="s">
        <v>237</v>
      </c>
      <c r="G178" s="35"/>
      <c r="H178" s="35"/>
      <c r="I178" s="114"/>
      <c r="J178" s="35"/>
      <c r="K178" s="35"/>
      <c r="L178" s="38"/>
      <c r="M178" s="219"/>
      <c r="N178" s="220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142</v>
      </c>
      <c r="AU178" s="16" t="s">
        <v>85</v>
      </c>
    </row>
    <row r="179" spans="1:65" s="2" customFormat="1" ht="21.75" customHeight="1">
      <c r="A179" s="33"/>
      <c r="B179" s="34"/>
      <c r="C179" s="203" t="s">
        <v>238</v>
      </c>
      <c r="D179" s="203" t="s">
        <v>136</v>
      </c>
      <c r="E179" s="204" t="s">
        <v>239</v>
      </c>
      <c r="F179" s="205" t="s">
        <v>240</v>
      </c>
      <c r="G179" s="206" t="s">
        <v>156</v>
      </c>
      <c r="H179" s="207">
        <v>3777.31</v>
      </c>
      <c r="I179" s="208"/>
      <c r="J179" s="209">
        <f>ROUND(I179*H179,2)</f>
        <v>0</v>
      </c>
      <c r="K179" s="210"/>
      <c r="L179" s="38"/>
      <c r="M179" s="211" t="s">
        <v>1</v>
      </c>
      <c r="N179" s="212" t="s">
        <v>40</v>
      </c>
      <c r="O179" s="70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5" t="s">
        <v>140</v>
      </c>
      <c r="AT179" s="215" t="s">
        <v>136</v>
      </c>
      <c r="AU179" s="215" t="s">
        <v>85</v>
      </c>
      <c r="AY179" s="16" t="s">
        <v>134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83</v>
      </c>
      <c r="BK179" s="216">
        <f>ROUND(I179*H179,2)</f>
        <v>0</v>
      </c>
      <c r="BL179" s="16" t="s">
        <v>140</v>
      </c>
      <c r="BM179" s="215" t="s">
        <v>241</v>
      </c>
    </row>
    <row r="180" spans="1:65" s="2" customFormat="1" ht="29.25">
      <c r="A180" s="33"/>
      <c r="B180" s="34"/>
      <c r="C180" s="35"/>
      <c r="D180" s="217" t="s">
        <v>142</v>
      </c>
      <c r="E180" s="35"/>
      <c r="F180" s="218" t="s">
        <v>242</v>
      </c>
      <c r="G180" s="35"/>
      <c r="H180" s="35"/>
      <c r="I180" s="114"/>
      <c r="J180" s="35"/>
      <c r="K180" s="35"/>
      <c r="L180" s="38"/>
      <c r="M180" s="219"/>
      <c r="N180" s="220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142</v>
      </c>
      <c r="AU180" s="16" t="s">
        <v>85</v>
      </c>
    </row>
    <row r="181" spans="1:65" s="2" customFormat="1" ht="19.5">
      <c r="A181" s="33"/>
      <c r="B181" s="34"/>
      <c r="C181" s="35"/>
      <c r="D181" s="217" t="s">
        <v>159</v>
      </c>
      <c r="E181" s="35"/>
      <c r="F181" s="221" t="s">
        <v>243</v>
      </c>
      <c r="G181" s="35"/>
      <c r="H181" s="35"/>
      <c r="I181" s="114"/>
      <c r="J181" s="35"/>
      <c r="K181" s="35"/>
      <c r="L181" s="38"/>
      <c r="M181" s="219"/>
      <c r="N181" s="220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159</v>
      </c>
      <c r="AU181" s="16" t="s">
        <v>85</v>
      </c>
    </row>
    <row r="182" spans="1:65" s="2" customFormat="1" ht="21.75" customHeight="1">
      <c r="A182" s="33"/>
      <c r="B182" s="34"/>
      <c r="C182" s="203" t="s">
        <v>202</v>
      </c>
      <c r="D182" s="203" t="s">
        <v>136</v>
      </c>
      <c r="E182" s="204" t="s">
        <v>244</v>
      </c>
      <c r="F182" s="205" t="s">
        <v>245</v>
      </c>
      <c r="G182" s="206" t="s">
        <v>156</v>
      </c>
      <c r="H182" s="207">
        <v>7393.5</v>
      </c>
      <c r="I182" s="208"/>
      <c r="J182" s="209">
        <f>ROUND(I182*H182,2)</f>
        <v>0</v>
      </c>
      <c r="K182" s="210"/>
      <c r="L182" s="38"/>
      <c r="M182" s="211" t="s">
        <v>1</v>
      </c>
      <c r="N182" s="212" t="s">
        <v>40</v>
      </c>
      <c r="O182" s="70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5" t="s">
        <v>140</v>
      </c>
      <c r="AT182" s="215" t="s">
        <v>136</v>
      </c>
      <c r="AU182" s="215" t="s">
        <v>85</v>
      </c>
      <c r="AY182" s="16" t="s">
        <v>134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83</v>
      </c>
      <c r="BK182" s="216">
        <f>ROUND(I182*H182,2)</f>
        <v>0</v>
      </c>
      <c r="BL182" s="16" t="s">
        <v>140</v>
      </c>
      <c r="BM182" s="215" t="s">
        <v>246</v>
      </c>
    </row>
    <row r="183" spans="1:65" s="2" customFormat="1" ht="19.5">
      <c r="A183" s="33"/>
      <c r="B183" s="34"/>
      <c r="C183" s="35"/>
      <c r="D183" s="217" t="s">
        <v>142</v>
      </c>
      <c r="E183" s="35"/>
      <c r="F183" s="218" t="s">
        <v>247</v>
      </c>
      <c r="G183" s="35"/>
      <c r="H183" s="35"/>
      <c r="I183" s="114"/>
      <c r="J183" s="35"/>
      <c r="K183" s="35"/>
      <c r="L183" s="38"/>
      <c r="M183" s="219"/>
      <c r="N183" s="220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142</v>
      </c>
      <c r="AU183" s="16" t="s">
        <v>85</v>
      </c>
    </row>
    <row r="184" spans="1:65" s="13" customFormat="1" ht="11.25">
      <c r="B184" s="222"/>
      <c r="C184" s="223"/>
      <c r="D184" s="217" t="s">
        <v>161</v>
      </c>
      <c r="E184" s="224" t="s">
        <v>1</v>
      </c>
      <c r="F184" s="225" t="s">
        <v>248</v>
      </c>
      <c r="G184" s="223"/>
      <c r="H184" s="226">
        <v>7393.5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161</v>
      </c>
      <c r="AU184" s="232" t="s">
        <v>85</v>
      </c>
      <c r="AV184" s="13" t="s">
        <v>85</v>
      </c>
      <c r="AW184" s="13" t="s">
        <v>32</v>
      </c>
      <c r="AX184" s="13" t="s">
        <v>83</v>
      </c>
      <c r="AY184" s="232" t="s">
        <v>134</v>
      </c>
    </row>
    <row r="185" spans="1:65" s="2" customFormat="1" ht="21.75" customHeight="1">
      <c r="A185" s="33"/>
      <c r="B185" s="34"/>
      <c r="C185" s="203" t="s">
        <v>7</v>
      </c>
      <c r="D185" s="203" t="s">
        <v>136</v>
      </c>
      <c r="E185" s="204" t="s">
        <v>249</v>
      </c>
      <c r="F185" s="205" t="s">
        <v>250</v>
      </c>
      <c r="G185" s="206" t="s">
        <v>139</v>
      </c>
      <c r="H185" s="207">
        <v>160</v>
      </c>
      <c r="I185" s="208"/>
      <c r="J185" s="209">
        <f>ROUND(I185*H185,2)</f>
        <v>0</v>
      </c>
      <c r="K185" s="210"/>
      <c r="L185" s="38"/>
      <c r="M185" s="211" t="s">
        <v>1</v>
      </c>
      <c r="N185" s="212" t="s">
        <v>40</v>
      </c>
      <c r="O185" s="70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5" t="s">
        <v>140</v>
      </c>
      <c r="AT185" s="215" t="s">
        <v>136</v>
      </c>
      <c r="AU185" s="215" t="s">
        <v>85</v>
      </c>
      <c r="AY185" s="16" t="s">
        <v>134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83</v>
      </c>
      <c r="BK185" s="216">
        <f>ROUND(I185*H185,2)</f>
        <v>0</v>
      </c>
      <c r="BL185" s="16" t="s">
        <v>140</v>
      </c>
      <c r="BM185" s="215" t="s">
        <v>251</v>
      </c>
    </row>
    <row r="186" spans="1:65" s="2" customFormat="1" ht="29.25">
      <c r="A186" s="33"/>
      <c r="B186" s="34"/>
      <c r="C186" s="35"/>
      <c r="D186" s="217" t="s">
        <v>142</v>
      </c>
      <c r="E186" s="35"/>
      <c r="F186" s="218" t="s">
        <v>252</v>
      </c>
      <c r="G186" s="35"/>
      <c r="H186" s="35"/>
      <c r="I186" s="114"/>
      <c r="J186" s="35"/>
      <c r="K186" s="35"/>
      <c r="L186" s="38"/>
      <c r="M186" s="219"/>
      <c r="N186" s="220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142</v>
      </c>
      <c r="AU186" s="16" t="s">
        <v>85</v>
      </c>
    </row>
    <row r="187" spans="1:65" s="2" customFormat="1" ht="21.75" customHeight="1">
      <c r="A187" s="33"/>
      <c r="B187" s="34"/>
      <c r="C187" s="203" t="s">
        <v>206</v>
      </c>
      <c r="D187" s="203" t="s">
        <v>136</v>
      </c>
      <c r="E187" s="204" t="s">
        <v>253</v>
      </c>
      <c r="F187" s="205" t="s">
        <v>254</v>
      </c>
      <c r="G187" s="206" t="s">
        <v>139</v>
      </c>
      <c r="H187" s="207">
        <v>160</v>
      </c>
      <c r="I187" s="208"/>
      <c r="J187" s="209">
        <f>ROUND(I187*H187,2)</f>
        <v>0</v>
      </c>
      <c r="K187" s="210"/>
      <c r="L187" s="38"/>
      <c r="M187" s="211" t="s">
        <v>1</v>
      </c>
      <c r="N187" s="212" t="s">
        <v>40</v>
      </c>
      <c r="O187" s="70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5" t="s">
        <v>140</v>
      </c>
      <c r="AT187" s="215" t="s">
        <v>136</v>
      </c>
      <c r="AU187" s="215" t="s">
        <v>85</v>
      </c>
      <c r="AY187" s="16" t="s">
        <v>134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83</v>
      </c>
      <c r="BK187" s="216">
        <f>ROUND(I187*H187,2)</f>
        <v>0</v>
      </c>
      <c r="BL187" s="16" t="s">
        <v>140</v>
      </c>
      <c r="BM187" s="215" t="s">
        <v>255</v>
      </c>
    </row>
    <row r="188" spans="1:65" s="2" customFormat="1" ht="29.25">
      <c r="A188" s="33"/>
      <c r="B188" s="34"/>
      <c r="C188" s="35"/>
      <c r="D188" s="217" t="s">
        <v>142</v>
      </c>
      <c r="E188" s="35"/>
      <c r="F188" s="218" t="s">
        <v>256</v>
      </c>
      <c r="G188" s="35"/>
      <c r="H188" s="35"/>
      <c r="I188" s="114"/>
      <c r="J188" s="35"/>
      <c r="K188" s="35"/>
      <c r="L188" s="38"/>
      <c r="M188" s="219"/>
      <c r="N188" s="220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142</v>
      </c>
      <c r="AU188" s="16" t="s">
        <v>85</v>
      </c>
    </row>
    <row r="189" spans="1:65" s="2" customFormat="1" ht="21.75" customHeight="1">
      <c r="A189" s="33"/>
      <c r="B189" s="34"/>
      <c r="C189" s="203" t="s">
        <v>257</v>
      </c>
      <c r="D189" s="203" t="s">
        <v>136</v>
      </c>
      <c r="E189" s="204" t="s">
        <v>258</v>
      </c>
      <c r="F189" s="205" t="s">
        <v>259</v>
      </c>
      <c r="G189" s="206" t="s">
        <v>139</v>
      </c>
      <c r="H189" s="207">
        <v>160</v>
      </c>
      <c r="I189" s="208"/>
      <c r="J189" s="209">
        <f>ROUND(I189*H189,2)</f>
        <v>0</v>
      </c>
      <c r="K189" s="210"/>
      <c r="L189" s="38"/>
      <c r="M189" s="211" t="s">
        <v>1</v>
      </c>
      <c r="N189" s="212" t="s">
        <v>40</v>
      </c>
      <c r="O189" s="70"/>
      <c r="P189" s="213">
        <f>O189*H189</f>
        <v>0</v>
      </c>
      <c r="Q189" s="213">
        <v>2.0823999999999999E-3</v>
      </c>
      <c r="R189" s="213">
        <f>Q189*H189</f>
        <v>0.33318399999999998</v>
      </c>
      <c r="S189" s="213">
        <v>0</v>
      </c>
      <c r="T189" s="214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5" t="s">
        <v>140</v>
      </c>
      <c r="AT189" s="215" t="s">
        <v>136</v>
      </c>
      <c r="AU189" s="215" t="s">
        <v>85</v>
      </c>
      <c r="AY189" s="16" t="s">
        <v>134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83</v>
      </c>
      <c r="BK189" s="216">
        <f>ROUND(I189*H189,2)</f>
        <v>0</v>
      </c>
      <c r="BL189" s="16" t="s">
        <v>140</v>
      </c>
      <c r="BM189" s="215" t="s">
        <v>260</v>
      </c>
    </row>
    <row r="190" spans="1:65" s="2" customFormat="1" ht="19.5">
      <c r="A190" s="33"/>
      <c r="B190" s="34"/>
      <c r="C190" s="35"/>
      <c r="D190" s="217" t="s">
        <v>142</v>
      </c>
      <c r="E190" s="35"/>
      <c r="F190" s="218" t="s">
        <v>261</v>
      </c>
      <c r="G190" s="35"/>
      <c r="H190" s="35"/>
      <c r="I190" s="114"/>
      <c r="J190" s="35"/>
      <c r="K190" s="35"/>
      <c r="L190" s="38"/>
      <c r="M190" s="219"/>
      <c r="N190" s="220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142</v>
      </c>
      <c r="AU190" s="16" t="s">
        <v>85</v>
      </c>
    </row>
    <row r="191" spans="1:65" s="2" customFormat="1" ht="21.75" customHeight="1">
      <c r="A191" s="33"/>
      <c r="B191" s="34"/>
      <c r="C191" s="203" t="s">
        <v>262</v>
      </c>
      <c r="D191" s="203" t="s">
        <v>136</v>
      </c>
      <c r="E191" s="204" t="s">
        <v>263</v>
      </c>
      <c r="F191" s="205" t="s">
        <v>264</v>
      </c>
      <c r="G191" s="206" t="s">
        <v>139</v>
      </c>
      <c r="H191" s="207">
        <v>160</v>
      </c>
      <c r="I191" s="208"/>
      <c r="J191" s="209">
        <f>ROUND(I191*H191,2)</f>
        <v>0</v>
      </c>
      <c r="K191" s="210"/>
      <c r="L191" s="38"/>
      <c r="M191" s="211" t="s">
        <v>1</v>
      </c>
      <c r="N191" s="212" t="s">
        <v>40</v>
      </c>
      <c r="O191" s="70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5" t="s">
        <v>140</v>
      </c>
      <c r="AT191" s="215" t="s">
        <v>136</v>
      </c>
      <c r="AU191" s="215" t="s">
        <v>85</v>
      </c>
      <c r="AY191" s="16" t="s">
        <v>134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83</v>
      </c>
      <c r="BK191" s="216">
        <f>ROUND(I191*H191,2)</f>
        <v>0</v>
      </c>
      <c r="BL191" s="16" t="s">
        <v>140</v>
      </c>
      <c r="BM191" s="215" t="s">
        <v>265</v>
      </c>
    </row>
    <row r="192" spans="1:65" s="2" customFormat="1" ht="19.5">
      <c r="A192" s="33"/>
      <c r="B192" s="34"/>
      <c r="C192" s="35"/>
      <c r="D192" s="217" t="s">
        <v>142</v>
      </c>
      <c r="E192" s="35"/>
      <c r="F192" s="218" t="s">
        <v>266</v>
      </c>
      <c r="G192" s="35"/>
      <c r="H192" s="35"/>
      <c r="I192" s="114"/>
      <c r="J192" s="35"/>
      <c r="K192" s="35"/>
      <c r="L192" s="38"/>
      <c r="M192" s="219"/>
      <c r="N192" s="220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142</v>
      </c>
      <c r="AU192" s="16" t="s">
        <v>85</v>
      </c>
    </row>
    <row r="193" spans="1:65" s="13" customFormat="1" ht="11.25">
      <c r="B193" s="222"/>
      <c r="C193" s="223"/>
      <c r="D193" s="217" t="s">
        <v>161</v>
      </c>
      <c r="E193" s="224" t="s">
        <v>1</v>
      </c>
      <c r="F193" s="225" t="s">
        <v>267</v>
      </c>
      <c r="G193" s="223"/>
      <c r="H193" s="226">
        <v>160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161</v>
      </c>
      <c r="AU193" s="232" t="s">
        <v>85</v>
      </c>
      <c r="AV193" s="13" t="s">
        <v>85</v>
      </c>
      <c r="AW193" s="13" t="s">
        <v>32</v>
      </c>
      <c r="AX193" s="13" t="s">
        <v>83</v>
      </c>
      <c r="AY193" s="232" t="s">
        <v>134</v>
      </c>
    </row>
    <row r="194" spans="1:65" s="2" customFormat="1" ht="16.5" customHeight="1">
      <c r="A194" s="33"/>
      <c r="B194" s="34"/>
      <c r="C194" s="244" t="s">
        <v>268</v>
      </c>
      <c r="D194" s="244" t="s">
        <v>269</v>
      </c>
      <c r="E194" s="245" t="s">
        <v>270</v>
      </c>
      <c r="F194" s="246" t="s">
        <v>271</v>
      </c>
      <c r="G194" s="247" t="s">
        <v>272</v>
      </c>
      <c r="H194" s="248">
        <v>40</v>
      </c>
      <c r="I194" s="249"/>
      <c r="J194" s="250">
        <f>ROUND(I194*H194,2)</f>
        <v>0</v>
      </c>
      <c r="K194" s="251"/>
      <c r="L194" s="252"/>
      <c r="M194" s="253" t="s">
        <v>1</v>
      </c>
      <c r="N194" s="254" t="s">
        <v>40</v>
      </c>
      <c r="O194" s="70"/>
      <c r="P194" s="213">
        <f>O194*H194</f>
        <v>0</v>
      </c>
      <c r="Q194" s="213">
        <v>1E-3</v>
      </c>
      <c r="R194" s="213">
        <f>Q194*H194</f>
        <v>0.04</v>
      </c>
      <c r="S194" s="213">
        <v>0</v>
      </c>
      <c r="T194" s="214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5" t="s">
        <v>181</v>
      </c>
      <c r="AT194" s="215" t="s">
        <v>269</v>
      </c>
      <c r="AU194" s="215" t="s">
        <v>85</v>
      </c>
      <c r="AY194" s="16" t="s">
        <v>134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83</v>
      </c>
      <c r="BK194" s="216">
        <f>ROUND(I194*H194,2)</f>
        <v>0</v>
      </c>
      <c r="BL194" s="16" t="s">
        <v>140</v>
      </c>
      <c r="BM194" s="215" t="s">
        <v>273</v>
      </c>
    </row>
    <row r="195" spans="1:65" s="2" customFormat="1" ht="11.25">
      <c r="A195" s="33"/>
      <c r="B195" s="34"/>
      <c r="C195" s="35"/>
      <c r="D195" s="217" t="s">
        <v>142</v>
      </c>
      <c r="E195" s="35"/>
      <c r="F195" s="218" t="s">
        <v>271</v>
      </c>
      <c r="G195" s="35"/>
      <c r="H195" s="35"/>
      <c r="I195" s="114"/>
      <c r="J195" s="35"/>
      <c r="K195" s="35"/>
      <c r="L195" s="38"/>
      <c r="M195" s="219"/>
      <c r="N195" s="220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142</v>
      </c>
      <c r="AU195" s="16" t="s">
        <v>85</v>
      </c>
    </row>
    <row r="196" spans="1:65" s="13" customFormat="1" ht="11.25">
      <c r="B196" s="222"/>
      <c r="C196" s="223"/>
      <c r="D196" s="217" t="s">
        <v>161</v>
      </c>
      <c r="E196" s="224" t="s">
        <v>1</v>
      </c>
      <c r="F196" s="225" t="s">
        <v>274</v>
      </c>
      <c r="G196" s="223"/>
      <c r="H196" s="226">
        <v>40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161</v>
      </c>
      <c r="AU196" s="232" t="s">
        <v>85</v>
      </c>
      <c r="AV196" s="13" t="s">
        <v>85</v>
      </c>
      <c r="AW196" s="13" t="s">
        <v>32</v>
      </c>
      <c r="AX196" s="13" t="s">
        <v>83</v>
      </c>
      <c r="AY196" s="232" t="s">
        <v>134</v>
      </c>
    </row>
    <row r="197" spans="1:65" s="2" customFormat="1" ht="21.75" customHeight="1">
      <c r="A197" s="33"/>
      <c r="B197" s="34"/>
      <c r="C197" s="203" t="s">
        <v>275</v>
      </c>
      <c r="D197" s="203" t="s">
        <v>136</v>
      </c>
      <c r="E197" s="204" t="s">
        <v>276</v>
      </c>
      <c r="F197" s="205" t="s">
        <v>277</v>
      </c>
      <c r="G197" s="206" t="s">
        <v>146</v>
      </c>
      <c r="H197" s="207">
        <v>24</v>
      </c>
      <c r="I197" s="208"/>
      <c r="J197" s="209">
        <f>ROUND(I197*H197,2)</f>
        <v>0</v>
      </c>
      <c r="K197" s="210"/>
      <c r="L197" s="38"/>
      <c r="M197" s="211" t="s">
        <v>1</v>
      </c>
      <c r="N197" s="212" t="s">
        <v>40</v>
      </c>
      <c r="O197" s="70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5" t="s">
        <v>140</v>
      </c>
      <c r="AT197" s="215" t="s">
        <v>136</v>
      </c>
      <c r="AU197" s="215" t="s">
        <v>85</v>
      </c>
      <c r="AY197" s="16" t="s">
        <v>134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83</v>
      </c>
      <c r="BK197" s="216">
        <f>ROUND(I197*H197,2)</f>
        <v>0</v>
      </c>
      <c r="BL197" s="16" t="s">
        <v>140</v>
      </c>
      <c r="BM197" s="215" t="s">
        <v>278</v>
      </c>
    </row>
    <row r="198" spans="1:65" s="2" customFormat="1" ht="19.5">
      <c r="A198" s="33"/>
      <c r="B198" s="34"/>
      <c r="C198" s="35"/>
      <c r="D198" s="217" t="s">
        <v>142</v>
      </c>
      <c r="E198" s="35"/>
      <c r="F198" s="218" t="s">
        <v>279</v>
      </c>
      <c r="G198" s="35"/>
      <c r="H198" s="35"/>
      <c r="I198" s="114"/>
      <c r="J198" s="35"/>
      <c r="K198" s="35"/>
      <c r="L198" s="38"/>
      <c r="M198" s="219"/>
      <c r="N198" s="220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142</v>
      </c>
      <c r="AU198" s="16" t="s">
        <v>85</v>
      </c>
    </row>
    <row r="199" spans="1:65" s="13" customFormat="1" ht="11.25">
      <c r="B199" s="222"/>
      <c r="C199" s="223"/>
      <c r="D199" s="217" t="s">
        <v>161</v>
      </c>
      <c r="E199" s="224" t="s">
        <v>1</v>
      </c>
      <c r="F199" s="225" t="s">
        <v>280</v>
      </c>
      <c r="G199" s="223"/>
      <c r="H199" s="226">
        <v>24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161</v>
      </c>
      <c r="AU199" s="232" t="s">
        <v>85</v>
      </c>
      <c r="AV199" s="13" t="s">
        <v>85</v>
      </c>
      <c r="AW199" s="13" t="s">
        <v>32</v>
      </c>
      <c r="AX199" s="13" t="s">
        <v>83</v>
      </c>
      <c r="AY199" s="232" t="s">
        <v>134</v>
      </c>
    </row>
    <row r="200" spans="1:65" s="2" customFormat="1" ht="21.75" customHeight="1">
      <c r="A200" s="33"/>
      <c r="B200" s="34"/>
      <c r="C200" s="203" t="s">
        <v>281</v>
      </c>
      <c r="D200" s="203" t="s">
        <v>136</v>
      </c>
      <c r="E200" s="204" t="s">
        <v>282</v>
      </c>
      <c r="F200" s="205" t="s">
        <v>283</v>
      </c>
      <c r="G200" s="206" t="s">
        <v>139</v>
      </c>
      <c r="H200" s="207">
        <v>320</v>
      </c>
      <c r="I200" s="208"/>
      <c r="J200" s="209">
        <f>ROUND(I200*H200,2)</f>
        <v>0</v>
      </c>
      <c r="K200" s="210"/>
      <c r="L200" s="38"/>
      <c r="M200" s="211" t="s">
        <v>1</v>
      </c>
      <c r="N200" s="212" t="s">
        <v>40</v>
      </c>
      <c r="O200" s="70"/>
      <c r="P200" s="213">
        <f>O200*H200</f>
        <v>0</v>
      </c>
      <c r="Q200" s="213">
        <v>2E-8</v>
      </c>
      <c r="R200" s="213">
        <f>Q200*H200</f>
        <v>6.3999999999999997E-6</v>
      </c>
      <c r="S200" s="213">
        <v>0</v>
      </c>
      <c r="T200" s="214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5" t="s">
        <v>140</v>
      </c>
      <c r="AT200" s="215" t="s">
        <v>136</v>
      </c>
      <c r="AU200" s="215" t="s">
        <v>85</v>
      </c>
      <c r="AY200" s="16" t="s">
        <v>134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83</v>
      </c>
      <c r="BK200" s="216">
        <f>ROUND(I200*H200,2)</f>
        <v>0</v>
      </c>
      <c r="BL200" s="16" t="s">
        <v>140</v>
      </c>
      <c r="BM200" s="215" t="s">
        <v>284</v>
      </c>
    </row>
    <row r="201" spans="1:65" s="2" customFormat="1" ht="29.25">
      <c r="A201" s="33"/>
      <c r="B201" s="34"/>
      <c r="C201" s="35"/>
      <c r="D201" s="217" t="s">
        <v>142</v>
      </c>
      <c r="E201" s="35"/>
      <c r="F201" s="218" t="s">
        <v>285</v>
      </c>
      <c r="G201" s="35"/>
      <c r="H201" s="35"/>
      <c r="I201" s="114"/>
      <c r="J201" s="35"/>
      <c r="K201" s="35"/>
      <c r="L201" s="38"/>
      <c r="M201" s="219"/>
      <c r="N201" s="220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142</v>
      </c>
      <c r="AU201" s="16" t="s">
        <v>85</v>
      </c>
    </row>
    <row r="202" spans="1:65" s="2" customFormat="1" ht="16.5" customHeight="1">
      <c r="A202" s="33"/>
      <c r="B202" s="34"/>
      <c r="C202" s="203" t="s">
        <v>286</v>
      </c>
      <c r="D202" s="203" t="s">
        <v>136</v>
      </c>
      <c r="E202" s="204" t="s">
        <v>287</v>
      </c>
      <c r="F202" s="205" t="s">
        <v>288</v>
      </c>
      <c r="G202" s="206" t="s">
        <v>156</v>
      </c>
      <c r="H202" s="207">
        <v>320</v>
      </c>
      <c r="I202" s="208"/>
      <c r="J202" s="209">
        <f>ROUND(I202*H202,2)</f>
        <v>0</v>
      </c>
      <c r="K202" s="210"/>
      <c r="L202" s="38"/>
      <c r="M202" s="211" t="s">
        <v>1</v>
      </c>
      <c r="N202" s="212" t="s">
        <v>40</v>
      </c>
      <c r="O202" s="70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5" t="s">
        <v>140</v>
      </c>
      <c r="AT202" s="215" t="s">
        <v>136</v>
      </c>
      <c r="AU202" s="215" t="s">
        <v>85</v>
      </c>
      <c r="AY202" s="16" t="s">
        <v>134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83</v>
      </c>
      <c r="BK202" s="216">
        <f>ROUND(I202*H202,2)</f>
        <v>0</v>
      </c>
      <c r="BL202" s="16" t="s">
        <v>140</v>
      </c>
      <c r="BM202" s="215" t="s">
        <v>289</v>
      </c>
    </row>
    <row r="203" spans="1:65" s="2" customFormat="1" ht="19.5">
      <c r="A203" s="33"/>
      <c r="B203" s="34"/>
      <c r="C203" s="35"/>
      <c r="D203" s="217" t="s">
        <v>142</v>
      </c>
      <c r="E203" s="35"/>
      <c r="F203" s="218" t="s">
        <v>290</v>
      </c>
      <c r="G203" s="35"/>
      <c r="H203" s="35"/>
      <c r="I203" s="114"/>
      <c r="J203" s="35"/>
      <c r="K203" s="35"/>
      <c r="L203" s="38"/>
      <c r="M203" s="219"/>
      <c r="N203" s="220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142</v>
      </c>
      <c r="AU203" s="16" t="s">
        <v>85</v>
      </c>
    </row>
    <row r="204" spans="1:65" s="2" customFormat="1" ht="16.5" customHeight="1">
      <c r="A204" s="33"/>
      <c r="B204" s="34"/>
      <c r="C204" s="203" t="s">
        <v>291</v>
      </c>
      <c r="D204" s="203" t="s">
        <v>136</v>
      </c>
      <c r="E204" s="204" t="s">
        <v>292</v>
      </c>
      <c r="F204" s="205" t="s">
        <v>293</v>
      </c>
      <c r="G204" s="206" t="s">
        <v>146</v>
      </c>
      <c r="H204" s="207">
        <v>4.8</v>
      </c>
      <c r="I204" s="208"/>
      <c r="J204" s="209">
        <f>ROUND(I204*H204,2)</f>
        <v>0</v>
      </c>
      <c r="K204" s="210"/>
      <c r="L204" s="38"/>
      <c r="M204" s="211" t="s">
        <v>1</v>
      </c>
      <c r="N204" s="212" t="s">
        <v>40</v>
      </c>
      <c r="O204" s="70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5" t="s">
        <v>140</v>
      </c>
      <c r="AT204" s="215" t="s">
        <v>136</v>
      </c>
      <c r="AU204" s="215" t="s">
        <v>85</v>
      </c>
      <c r="AY204" s="16" t="s">
        <v>134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83</v>
      </c>
      <c r="BK204" s="216">
        <f>ROUND(I204*H204,2)</f>
        <v>0</v>
      </c>
      <c r="BL204" s="16" t="s">
        <v>140</v>
      </c>
      <c r="BM204" s="215" t="s">
        <v>294</v>
      </c>
    </row>
    <row r="205" spans="1:65" s="2" customFormat="1" ht="11.25">
      <c r="A205" s="33"/>
      <c r="B205" s="34"/>
      <c r="C205" s="35"/>
      <c r="D205" s="217" t="s">
        <v>142</v>
      </c>
      <c r="E205" s="35"/>
      <c r="F205" s="218" t="s">
        <v>295</v>
      </c>
      <c r="G205" s="35"/>
      <c r="H205" s="35"/>
      <c r="I205" s="114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142</v>
      </c>
      <c r="AU205" s="16" t="s">
        <v>85</v>
      </c>
    </row>
    <row r="206" spans="1:65" s="13" customFormat="1" ht="11.25">
      <c r="B206" s="222"/>
      <c r="C206" s="223"/>
      <c r="D206" s="217" t="s">
        <v>161</v>
      </c>
      <c r="E206" s="224" t="s">
        <v>1</v>
      </c>
      <c r="F206" s="225" t="s">
        <v>296</v>
      </c>
      <c r="G206" s="223"/>
      <c r="H206" s="226">
        <v>4.8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161</v>
      </c>
      <c r="AU206" s="232" t="s">
        <v>85</v>
      </c>
      <c r="AV206" s="13" t="s">
        <v>85</v>
      </c>
      <c r="AW206" s="13" t="s">
        <v>32</v>
      </c>
      <c r="AX206" s="13" t="s">
        <v>83</v>
      </c>
      <c r="AY206" s="232" t="s">
        <v>134</v>
      </c>
    </row>
    <row r="207" spans="1:65" s="2" customFormat="1" ht="16.5" customHeight="1">
      <c r="A207" s="33"/>
      <c r="B207" s="34"/>
      <c r="C207" s="203" t="s">
        <v>225</v>
      </c>
      <c r="D207" s="203" t="s">
        <v>136</v>
      </c>
      <c r="E207" s="204" t="s">
        <v>297</v>
      </c>
      <c r="F207" s="205" t="s">
        <v>298</v>
      </c>
      <c r="G207" s="206" t="s">
        <v>146</v>
      </c>
      <c r="H207" s="207">
        <v>4.8</v>
      </c>
      <c r="I207" s="208"/>
      <c r="J207" s="209">
        <f>ROUND(I207*H207,2)</f>
        <v>0</v>
      </c>
      <c r="K207" s="210"/>
      <c r="L207" s="38"/>
      <c r="M207" s="211" t="s">
        <v>1</v>
      </c>
      <c r="N207" s="212" t="s">
        <v>40</v>
      </c>
      <c r="O207" s="70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5" t="s">
        <v>140</v>
      </c>
      <c r="AT207" s="215" t="s">
        <v>136</v>
      </c>
      <c r="AU207" s="215" t="s">
        <v>85</v>
      </c>
      <c r="AY207" s="16" t="s">
        <v>134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83</v>
      </c>
      <c r="BK207" s="216">
        <f>ROUND(I207*H207,2)</f>
        <v>0</v>
      </c>
      <c r="BL207" s="16" t="s">
        <v>140</v>
      </c>
      <c r="BM207" s="215" t="s">
        <v>299</v>
      </c>
    </row>
    <row r="208" spans="1:65" s="2" customFormat="1" ht="11.25">
      <c r="A208" s="33"/>
      <c r="B208" s="34"/>
      <c r="C208" s="35"/>
      <c r="D208" s="217" t="s">
        <v>142</v>
      </c>
      <c r="E208" s="35"/>
      <c r="F208" s="218" t="s">
        <v>300</v>
      </c>
      <c r="G208" s="35"/>
      <c r="H208" s="35"/>
      <c r="I208" s="114"/>
      <c r="J208" s="35"/>
      <c r="K208" s="35"/>
      <c r="L208" s="38"/>
      <c r="M208" s="219"/>
      <c r="N208" s="220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142</v>
      </c>
      <c r="AU208" s="16" t="s">
        <v>85</v>
      </c>
    </row>
    <row r="209" spans="1:65" s="2" customFormat="1" ht="33" customHeight="1">
      <c r="A209" s="33"/>
      <c r="B209" s="34"/>
      <c r="C209" s="203" t="s">
        <v>301</v>
      </c>
      <c r="D209" s="203" t="s">
        <v>136</v>
      </c>
      <c r="E209" s="204" t="s">
        <v>302</v>
      </c>
      <c r="F209" s="205" t="s">
        <v>303</v>
      </c>
      <c r="G209" s="206" t="s">
        <v>304</v>
      </c>
      <c r="H209" s="207">
        <v>1562.81</v>
      </c>
      <c r="I209" s="208"/>
      <c r="J209" s="209">
        <f>ROUND(I209*H209,2)</f>
        <v>0</v>
      </c>
      <c r="K209" s="210"/>
      <c r="L209" s="38"/>
      <c r="M209" s="211" t="s">
        <v>1</v>
      </c>
      <c r="N209" s="212" t="s">
        <v>40</v>
      </c>
      <c r="O209" s="70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5" t="s">
        <v>140</v>
      </c>
      <c r="AT209" s="215" t="s">
        <v>136</v>
      </c>
      <c r="AU209" s="215" t="s">
        <v>85</v>
      </c>
      <c r="AY209" s="16" t="s">
        <v>134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83</v>
      </c>
      <c r="BK209" s="216">
        <f>ROUND(I209*H209,2)</f>
        <v>0</v>
      </c>
      <c r="BL209" s="16" t="s">
        <v>140</v>
      </c>
      <c r="BM209" s="215" t="s">
        <v>305</v>
      </c>
    </row>
    <row r="210" spans="1:65" s="2" customFormat="1" ht="29.25">
      <c r="A210" s="33"/>
      <c r="B210" s="34"/>
      <c r="C210" s="35"/>
      <c r="D210" s="217" t="s">
        <v>142</v>
      </c>
      <c r="E210" s="35"/>
      <c r="F210" s="218" t="s">
        <v>306</v>
      </c>
      <c r="G210" s="35"/>
      <c r="H210" s="35"/>
      <c r="I210" s="114"/>
      <c r="J210" s="35"/>
      <c r="K210" s="35"/>
      <c r="L210" s="38"/>
      <c r="M210" s="219"/>
      <c r="N210" s="220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142</v>
      </c>
      <c r="AU210" s="16" t="s">
        <v>85</v>
      </c>
    </row>
    <row r="211" spans="1:65" s="2" customFormat="1" ht="16.5" customHeight="1">
      <c r="A211" s="33"/>
      <c r="B211" s="34"/>
      <c r="C211" s="244" t="s">
        <v>231</v>
      </c>
      <c r="D211" s="244" t="s">
        <v>269</v>
      </c>
      <c r="E211" s="245" t="s">
        <v>307</v>
      </c>
      <c r="F211" s="246" t="s">
        <v>308</v>
      </c>
      <c r="G211" s="247" t="s">
        <v>272</v>
      </c>
      <c r="H211" s="248">
        <v>201.25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40</v>
      </c>
      <c r="O211" s="70"/>
      <c r="P211" s="213">
        <f>O211*H211</f>
        <v>0</v>
      </c>
      <c r="Q211" s="213">
        <v>1E-3</v>
      </c>
      <c r="R211" s="213">
        <f>Q211*H211</f>
        <v>0.20125000000000001</v>
      </c>
      <c r="S211" s="213">
        <v>0</v>
      </c>
      <c r="T211" s="214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5" t="s">
        <v>181</v>
      </c>
      <c r="AT211" s="215" t="s">
        <v>269</v>
      </c>
      <c r="AU211" s="215" t="s">
        <v>85</v>
      </c>
      <c r="AY211" s="16" t="s">
        <v>134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83</v>
      </c>
      <c r="BK211" s="216">
        <f>ROUND(I211*H211,2)</f>
        <v>0</v>
      </c>
      <c r="BL211" s="16" t="s">
        <v>140</v>
      </c>
      <c r="BM211" s="215" t="s">
        <v>309</v>
      </c>
    </row>
    <row r="212" spans="1:65" s="2" customFormat="1" ht="11.25">
      <c r="A212" s="33"/>
      <c r="B212" s="34"/>
      <c r="C212" s="35"/>
      <c r="D212" s="217" t="s">
        <v>142</v>
      </c>
      <c r="E212" s="35"/>
      <c r="F212" s="218" t="s">
        <v>308</v>
      </c>
      <c r="G212" s="35"/>
      <c r="H212" s="35"/>
      <c r="I212" s="114"/>
      <c r="J212" s="35"/>
      <c r="K212" s="35"/>
      <c r="L212" s="38"/>
      <c r="M212" s="219"/>
      <c r="N212" s="220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142</v>
      </c>
      <c r="AU212" s="16" t="s">
        <v>85</v>
      </c>
    </row>
    <row r="213" spans="1:65" s="13" customFormat="1" ht="11.25">
      <c r="B213" s="222"/>
      <c r="C213" s="223"/>
      <c r="D213" s="217" t="s">
        <v>161</v>
      </c>
      <c r="E213" s="224" t="s">
        <v>1</v>
      </c>
      <c r="F213" s="225" t="s">
        <v>310</v>
      </c>
      <c r="G213" s="223"/>
      <c r="H213" s="226">
        <v>201.25</v>
      </c>
      <c r="I213" s="227"/>
      <c r="J213" s="223"/>
      <c r="K213" s="223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161</v>
      </c>
      <c r="AU213" s="232" t="s">
        <v>85</v>
      </c>
      <c r="AV213" s="13" t="s">
        <v>85</v>
      </c>
      <c r="AW213" s="13" t="s">
        <v>32</v>
      </c>
      <c r="AX213" s="13" t="s">
        <v>83</v>
      </c>
      <c r="AY213" s="232" t="s">
        <v>134</v>
      </c>
    </row>
    <row r="214" spans="1:65" s="2" customFormat="1" ht="16.5" customHeight="1">
      <c r="A214" s="33"/>
      <c r="B214" s="34"/>
      <c r="C214" s="244" t="s">
        <v>311</v>
      </c>
      <c r="D214" s="244" t="s">
        <v>269</v>
      </c>
      <c r="E214" s="245" t="s">
        <v>312</v>
      </c>
      <c r="F214" s="246" t="s">
        <v>313</v>
      </c>
      <c r="G214" s="247" t="s">
        <v>139</v>
      </c>
      <c r="H214" s="248">
        <v>160</v>
      </c>
      <c r="I214" s="249"/>
      <c r="J214" s="250">
        <f>ROUND(I214*H214,2)</f>
        <v>0</v>
      </c>
      <c r="K214" s="251"/>
      <c r="L214" s="252"/>
      <c r="M214" s="253" t="s">
        <v>1</v>
      </c>
      <c r="N214" s="254" t="s">
        <v>40</v>
      </c>
      <c r="O214" s="70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5" t="s">
        <v>181</v>
      </c>
      <c r="AT214" s="215" t="s">
        <v>269</v>
      </c>
      <c r="AU214" s="215" t="s">
        <v>85</v>
      </c>
      <c r="AY214" s="16" t="s">
        <v>134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83</v>
      </c>
      <c r="BK214" s="216">
        <f>ROUND(I214*H214,2)</f>
        <v>0</v>
      </c>
      <c r="BL214" s="16" t="s">
        <v>140</v>
      </c>
      <c r="BM214" s="215" t="s">
        <v>314</v>
      </c>
    </row>
    <row r="215" spans="1:65" s="2" customFormat="1" ht="11.25">
      <c r="A215" s="33"/>
      <c r="B215" s="34"/>
      <c r="C215" s="35"/>
      <c r="D215" s="217" t="s">
        <v>142</v>
      </c>
      <c r="E215" s="35"/>
      <c r="F215" s="218" t="s">
        <v>313</v>
      </c>
      <c r="G215" s="35"/>
      <c r="H215" s="35"/>
      <c r="I215" s="114"/>
      <c r="J215" s="35"/>
      <c r="K215" s="35"/>
      <c r="L215" s="38"/>
      <c r="M215" s="219"/>
      <c r="N215" s="220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142</v>
      </c>
      <c r="AU215" s="16" t="s">
        <v>85</v>
      </c>
    </row>
    <row r="216" spans="1:65" s="2" customFormat="1" ht="19.5">
      <c r="A216" s="33"/>
      <c r="B216" s="34"/>
      <c r="C216" s="35"/>
      <c r="D216" s="217" t="s">
        <v>159</v>
      </c>
      <c r="E216" s="35"/>
      <c r="F216" s="221" t="s">
        <v>315</v>
      </c>
      <c r="G216" s="35"/>
      <c r="H216" s="35"/>
      <c r="I216" s="114"/>
      <c r="J216" s="35"/>
      <c r="K216" s="35"/>
      <c r="L216" s="38"/>
      <c r="M216" s="219"/>
      <c r="N216" s="220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159</v>
      </c>
      <c r="AU216" s="16" t="s">
        <v>85</v>
      </c>
    </row>
    <row r="217" spans="1:65" s="2" customFormat="1" ht="16.5" customHeight="1">
      <c r="A217" s="33"/>
      <c r="B217" s="34"/>
      <c r="C217" s="244" t="s">
        <v>236</v>
      </c>
      <c r="D217" s="244" t="s">
        <v>269</v>
      </c>
      <c r="E217" s="245" t="s">
        <v>316</v>
      </c>
      <c r="F217" s="246" t="s">
        <v>317</v>
      </c>
      <c r="G217" s="247" t="s">
        <v>139</v>
      </c>
      <c r="H217" s="248">
        <v>320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40</v>
      </c>
      <c r="O217" s="70"/>
      <c r="P217" s="213">
        <f>O217*H217</f>
        <v>0</v>
      </c>
      <c r="Q217" s="213">
        <v>7.0899999999999999E-3</v>
      </c>
      <c r="R217" s="213">
        <f>Q217*H217</f>
        <v>2.2688000000000001</v>
      </c>
      <c r="S217" s="213">
        <v>0</v>
      </c>
      <c r="T217" s="214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5" t="s">
        <v>181</v>
      </c>
      <c r="AT217" s="215" t="s">
        <v>269</v>
      </c>
      <c r="AU217" s="215" t="s">
        <v>85</v>
      </c>
      <c r="AY217" s="16" t="s">
        <v>134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83</v>
      </c>
      <c r="BK217" s="216">
        <f>ROUND(I217*H217,2)</f>
        <v>0</v>
      </c>
      <c r="BL217" s="16" t="s">
        <v>140</v>
      </c>
      <c r="BM217" s="215" t="s">
        <v>318</v>
      </c>
    </row>
    <row r="218" spans="1:65" s="2" customFormat="1" ht="11.25">
      <c r="A218" s="33"/>
      <c r="B218" s="34"/>
      <c r="C218" s="35"/>
      <c r="D218" s="217" t="s">
        <v>142</v>
      </c>
      <c r="E218" s="35"/>
      <c r="F218" s="218" t="s">
        <v>317</v>
      </c>
      <c r="G218" s="35"/>
      <c r="H218" s="35"/>
      <c r="I218" s="114"/>
      <c r="J218" s="35"/>
      <c r="K218" s="35"/>
      <c r="L218" s="38"/>
      <c r="M218" s="219"/>
      <c r="N218" s="220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142</v>
      </c>
      <c r="AU218" s="16" t="s">
        <v>85</v>
      </c>
    </row>
    <row r="219" spans="1:65" s="2" customFormat="1" ht="16.5" customHeight="1">
      <c r="A219" s="33"/>
      <c r="B219" s="34"/>
      <c r="C219" s="244" t="s">
        <v>319</v>
      </c>
      <c r="D219" s="244" t="s">
        <v>269</v>
      </c>
      <c r="E219" s="245" t="s">
        <v>320</v>
      </c>
      <c r="F219" s="246" t="s">
        <v>321</v>
      </c>
      <c r="G219" s="247" t="s">
        <v>139</v>
      </c>
      <c r="H219" s="248">
        <v>160</v>
      </c>
      <c r="I219" s="249"/>
      <c r="J219" s="250">
        <f>ROUND(I219*H219,2)</f>
        <v>0</v>
      </c>
      <c r="K219" s="251"/>
      <c r="L219" s="252"/>
      <c r="M219" s="253" t="s">
        <v>1</v>
      </c>
      <c r="N219" s="254" t="s">
        <v>40</v>
      </c>
      <c r="O219" s="70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5" t="s">
        <v>181</v>
      </c>
      <c r="AT219" s="215" t="s">
        <v>269</v>
      </c>
      <c r="AU219" s="215" t="s">
        <v>85</v>
      </c>
      <c r="AY219" s="16" t="s">
        <v>134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83</v>
      </c>
      <c r="BK219" s="216">
        <f>ROUND(I219*H219,2)</f>
        <v>0</v>
      </c>
      <c r="BL219" s="16" t="s">
        <v>140</v>
      </c>
      <c r="BM219" s="215" t="s">
        <v>322</v>
      </c>
    </row>
    <row r="220" spans="1:65" s="2" customFormat="1" ht="11.25">
      <c r="A220" s="33"/>
      <c r="B220" s="34"/>
      <c r="C220" s="35"/>
      <c r="D220" s="217" t="s">
        <v>142</v>
      </c>
      <c r="E220" s="35"/>
      <c r="F220" s="218" t="s">
        <v>321</v>
      </c>
      <c r="G220" s="35"/>
      <c r="H220" s="35"/>
      <c r="I220" s="114"/>
      <c r="J220" s="35"/>
      <c r="K220" s="35"/>
      <c r="L220" s="38"/>
      <c r="M220" s="219"/>
      <c r="N220" s="220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142</v>
      </c>
      <c r="AU220" s="16" t="s">
        <v>85</v>
      </c>
    </row>
    <row r="221" spans="1:65" s="2" customFormat="1" ht="16.5" customHeight="1">
      <c r="A221" s="33"/>
      <c r="B221" s="34"/>
      <c r="C221" s="244" t="s">
        <v>241</v>
      </c>
      <c r="D221" s="244" t="s">
        <v>269</v>
      </c>
      <c r="E221" s="245" t="s">
        <v>323</v>
      </c>
      <c r="F221" s="246" t="s">
        <v>324</v>
      </c>
      <c r="G221" s="247" t="s">
        <v>146</v>
      </c>
      <c r="H221" s="248">
        <v>32</v>
      </c>
      <c r="I221" s="249"/>
      <c r="J221" s="250">
        <f>ROUND(I221*H221,2)</f>
        <v>0</v>
      </c>
      <c r="K221" s="251"/>
      <c r="L221" s="252"/>
      <c r="M221" s="253" t="s">
        <v>1</v>
      </c>
      <c r="N221" s="254" t="s">
        <v>40</v>
      </c>
      <c r="O221" s="70"/>
      <c r="P221" s="213">
        <f>O221*H221</f>
        <v>0</v>
      </c>
      <c r="Q221" s="213">
        <v>0.2</v>
      </c>
      <c r="R221" s="213">
        <f>Q221*H221</f>
        <v>6.4</v>
      </c>
      <c r="S221" s="213">
        <v>0</v>
      </c>
      <c r="T221" s="21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5" t="s">
        <v>181</v>
      </c>
      <c r="AT221" s="215" t="s">
        <v>269</v>
      </c>
      <c r="AU221" s="215" t="s">
        <v>85</v>
      </c>
      <c r="AY221" s="16" t="s">
        <v>134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83</v>
      </c>
      <c r="BK221" s="216">
        <f>ROUND(I221*H221,2)</f>
        <v>0</v>
      </c>
      <c r="BL221" s="16" t="s">
        <v>140</v>
      </c>
      <c r="BM221" s="215" t="s">
        <v>325</v>
      </c>
    </row>
    <row r="222" spans="1:65" s="2" customFormat="1" ht="11.25">
      <c r="A222" s="33"/>
      <c r="B222" s="34"/>
      <c r="C222" s="35"/>
      <c r="D222" s="217" t="s">
        <v>142</v>
      </c>
      <c r="E222" s="35"/>
      <c r="F222" s="218" t="s">
        <v>324</v>
      </c>
      <c r="G222" s="35"/>
      <c r="H222" s="35"/>
      <c r="I222" s="114"/>
      <c r="J222" s="35"/>
      <c r="K222" s="35"/>
      <c r="L222" s="38"/>
      <c r="M222" s="219"/>
      <c r="N222" s="220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142</v>
      </c>
      <c r="AU222" s="16" t="s">
        <v>85</v>
      </c>
    </row>
    <row r="223" spans="1:65" s="13" customFormat="1" ht="11.25">
      <c r="B223" s="222"/>
      <c r="C223" s="223"/>
      <c r="D223" s="217" t="s">
        <v>161</v>
      </c>
      <c r="E223" s="224" t="s">
        <v>1</v>
      </c>
      <c r="F223" s="225" t="s">
        <v>326</v>
      </c>
      <c r="G223" s="223"/>
      <c r="H223" s="226">
        <v>32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161</v>
      </c>
      <c r="AU223" s="232" t="s">
        <v>85</v>
      </c>
      <c r="AV223" s="13" t="s">
        <v>85</v>
      </c>
      <c r="AW223" s="13" t="s">
        <v>32</v>
      </c>
      <c r="AX223" s="13" t="s">
        <v>83</v>
      </c>
      <c r="AY223" s="232" t="s">
        <v>134</v>
      </c>
    </row>
    <row r="224" spans="1:65" s="2" customFormat="1" ht="21.75" customHeight="1">
      <c r="A224" s="33"/>
      <c r="B224" s="34"/>
      <c r="C224" s="203" t="s">
        <v>327</v>
      </c>
      <c r="D224" s="203" t="s">
        <v>136</v>
      </c>
      <c r="E224" s="204" t="s">
        <v>328</v>
      </c>
      <c r="F224" s="205" t="s">
        <v>329</v>
      </c>
      <c r="G224" s="206" t="s">
        <v>304</v>
      </c>
      <c r="H224" s="207">
        <v>8.8239999999999998</v>
      </c>
      <c r="I224" s="208"/>
      <c r="J224" s="209">
        <f>ROUND(I224*H224,2)</f>
        <v>0</v>
      </c>
      <c r="K224" s="210"/>
      <c r="L224" s="38"/>
      <c r="M224" s="211" t="s">
        <v>1</v>
      </c>
      <c r="N224" s="212" t="s">
        <v>40</v>
      </c>
      <c r="O224" s="70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5" t="s">
        <v>140</v>
      </c>
      <c r="AT224" s="215" t="s">
        <v>136</v>
      </c>
      <c r="AU224" s="215" t="s">
        <v>85</v>
      </c>
      <c r="AY224" s="16" t="s">
        <v>134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83</v>
      </c>
      <c r="BK224" s="216">
        <f>ROUND(I224*H224,2)</f>
        <v>0</v>
      </c>
      <c r="BL224" s="16" t="s">
        <v>140</v>
      </c>
      <c r="BM224" s="215" t="s">
        <v>330</v>
      </c>
    </row>
    <row r="225" spans="1:65" s="2" customFormat="1" ht="19.5">
      <c r="A225" s="33"/>
      <c r="B225" s="34"/>
      <c r="C225" s="35"/>
      <c r="D225" s="217" t="s">
        <v>142</v>
      </c>
      <c r="E225" s="35"/>
      <c r="F225" s="218" t="s">
        <v>331</v>
      </c>
      <c r="G225" s="35"/>
      <c r="H225" s="35"/>
      <c r="I225" s="114"/>
      <c r="J225" s="35"/>
      <c r="K225" s="35"/>
      <c r="L225" s="38"/>
      <c r="M225" s="219"/>
      <c r="N225" s="220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142</v>
      </c>
      <c r="AU225" s="16" t="s">
        <v>85</v>
      </c>
    </row>
    <row r="226" spans="1:65" s="12" customFormat="1" ht="22.9" customHeight="1">
      <c r="B226" s="187"/>
      <c r="C226" s="188"/>
      <c r="D226" s="189" t="s">
        <v>74</v>
      </c>
      <c r="E226" s="201" t="s">
        <v>199</v>
      </c>
      <c r="F226" s="201" t="s">
        <v>332</v>
      </c>
      <c r="G226" s="188"/>
      <c r="H226" s="188"/>
      <c r="I226" s="191"/>
      <c r="J226" s="202">
        <f>BK226</f>
        <v>0</v>
      </c>
      <c r="K226" s="188"/>
      <c r="L226" s="193"/>
      <c r="M226" s="194"/>
      <c r="N226" s="195"/>
      <c r="O226" s="195"/>
      <c r="P226" s="196">
        <f>SUM(P227:P235)</f>
        <v>0</v>
      </c>
      <c r="Q226" s="195"/>
      <c r="R226" s="196">
        <f>SUM(R227:R235)</f>
        <v>0</v>
      </c>
      <c r="S226" s="195"/>
      <c r="T226" s="197">
        <f>SUM(T227:T235)</f>
        <v>0</v>
      </c>
      <c r="AR226" s="198" t="s">
        <v>83</v>
      </c>
      <c r="AT226" s="199" t="s">
        <v>74</v>
      </c>
      <c r="AU226" s="199" t="s">
        <v>83</v>
      </c>
      <c r="AY226" s="198" t="s">
        <v>134</v>
      </c>
      <c r="BK226" s="200">
        <f>SUM(BK227:BK235)</f>
        <v>0</v>
      </c>
    </row>
    <row r="227" spans="1:65" s="2" customFormat="1" ht="16.5" customHeight="1">
      <c r="A227" s="33"/>
      <c r="B227" s="34"/>
      <c r="C227" s="203" t="s">
        <v>246</v>
      </c>
      <c r="D227" s="203" t="s">
        <v>136</v>
      </c>
      <c r="E227" s="204" t="s">
        <v>333</v>
      </c>
      <c r="F227" s="205" t="s">
        <v>334</v>
      </c>
      <c r="G227" s="206" t="s">
        <v>335</v>
      </c>
      <c r="H227" s="207">
        <v>1</v>
      </c>
      <c r="I227" s="208"/>
      <c r="J227" s="209">
        <f>ROUND(I227*H227,2)</f>
        <v>0</v>
      </c>
      <c r="K227" s="210"/>
      <c r="L227" s="38"/>
      <c r="M227" s="211" t="s">
        <v>1</v>
      </c>
      <c r="N227" s="212" t="s">
        <v>40</v>
      </c>
      <c r="O227" s="70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5" t="s">
        <v>140</v>
      </c>
      <c r="AT227" s="215" t="s">
        <v>136</v>
      </c>
      <c r="AU227" s="215" t="s">
        <v>85</v>
      </c>
      <c r="AY227" s="16" t="s">
        <v>134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83</v>
      </c>
      <c r="BK227" s="216">
        <f>ROUND(I227*H227,2)</f>
        <v>0</v>
      </c>
      <c r="BL227" s="16" t="s">
        <v>140</v>
      </c>
      <c r="BM227" s="215" t="s">
        <v>170</v>
      </c>
    </row>
    <row r="228" spans="1:65" s="2" customFormat="1" ht="19.5">
      <c r="A228" s="33"/>
      <c r="B228" s="34"/>
      <c r="C228" s="35"/>
      <c r="D228" s="217" t="s">
        <v>142</v>
      </c>
      <c r="E228" s="35"/>
      <c r="F228" s="218" t="s">
        <v>336</v>
      </c>
      <c r="G228" s="35"/>
      <c r="H228" s="35"/>
      <c r="I228" s="114"/>
      <c r="J228" s="35"/>
      <c r="K228" s="35"/>
      <c r="L228" s="38"/>
      <c r="M228" s="219"/>
      <c r="N228" s="220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142</v>
      </c>
      <c r="AU228" s="16" t="s">
        <v>85</v>
      </c>
    </row>
    <row r="229" spans="1:65" s="2" customFormat="1" ht="39">
      <c r="A229" s="33"/>
      <c r="B229" s="34"/>
      <c r="C229" s="35"/>
      <c r="D229" s="217" t="s">
        <v>159</v>
      </c>
      <c r="E229" s="35"/>
      <c r="F229" s="221" t="s">
        <v>337</v>
      </c>
      <c r="G229" s="35"/>
      <c r="H229" s="35"/>
      <c r="I229" s="114"/>
      <c r="J229" s="35"/>
      <c r="K229" s="35"/>
      <c r="L229" s="38"/>
      <c r="M229" s="219"/>
      <c r="N229" s="220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159</v>
      </c>
      <c r="AU229" s="16" t="s">
        <v>85</v>
      </c>
    </row>
    <row r="230" spans="1:65" s="2" customFormat="1" ht="16.5" customHeight="1">
      <c r="A230" s="33"/>
      <c r="B230" s="34"/>
      <c r="C230" s="203" t="s">
        <v>338</v>
      </c>
      <c r="D230" s="203" t="s">
        <v>136</v>
      </c>
      <c r="E230" s="204" t="s">
        <v>339</v>
      </c>
      <c r="F230" s="205" t="s">
        <v>340</v>
      </c>
      <c r="G230" s="206" t="s">
        <v>335</v>
      </c>
      <c r="H230" s="207">
        <v>1</v>
      </c>
      <c r="I230" s="208"/>
      <c r="J230" s="209">
        <f>ROUND(I230*H230,2)</f>
        <v>0</v>
      </c>
      <c r="K230" s="210"/>
      <c r="L230" s="38"/>
      <c r="M230" s="211" t="s">
        <v>1</v>
      </c>
      <c r="N230" s="212" t="s">
        <v>40</v>
      </c>
      <c r="O230" s="70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5" t="s">
        <v>140</v>
      </c>
      <c r="AT230" s="215" t="s">
        <v>136</v>
      </c>
      <c r="AU230" s="215" t="s">
        <v>85</v>
      </c>
      <c r="AY230" s="16" t="s">
        <v>134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83</v>
      </c>
      <c r="BK230" s="216">
        <f>ROUND(I230*H230,2)</f>
        <v>0</v>
      </c>
      <c r="BL230" s="16" t="s">
        <v>140</v>
      </c>
      <c r="BM230" s="215" t="s">
        <v>181</v>
      </c>
    </row>
    <row r="231" spans="1:65" s="2" customFormat="1" ht="11.25">
      <c r="A231" s="33"/>
      <c r="B231" s="34"/>
      <c r="C231" s="35"/>
      <c r="D231" s="217" t="s">
        <v>142</v>
      </c>
      <c r="E231" s="35"/>
      <c r="F231" s="218" t="s">
        <v>340</v>
      </c>
      <c r="G231" s="35"/>
      <c r="H231" s="35"/>
      <c r="I231" s="114"/>
      <c r="J231" s="35"/>
      <c r="K231" s="35"/>
      <c r="L231" s="38"/>
      <c r="M231" s="219"/>
      <c r="N231" s="220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142</v>
      </c>
      <c r="AU231" s="16" t="s">
        <v>85</v>
      </c>
    </row>
    <row r="232" spans="1:65" s="2" customFormat="1" ht="29.25">
      <c r="A232" s="33"/>
      <c r="B232" s="34"/>
      <c r="C232" s="35"/>
      <c r="D232" s="217" t="s">
        <v>159</v>
      </c>
      <c r="E232" s="35"/>
      <c r="F232" s="221" t="s">
        <v>341</v>
      </c>
      <c r="G232" s="35"/>
      <c r="H232" s="35"/>
      <c r="I232" s="114"/>
      <c r="J232" s="35"/>
      <c r="K232" s="35"/>
      <c r="L232" s="38"/>
      <c r="M232" s="219"/>
      <c r="N232" s="220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159</v>
      </c>
      <c r="AU232" s="16" t="s">
        <v>85</v>
      </c>
    </row>
    <row r="233" spans="1:65" s="2" customFormat="1" ht="16.5" customHeight="1">
      <c r="A233" s="33"/>
      <c r="B233" s="34"/>
      <c r="C233" s="203" t="s">
        <v>251</v>
      </c>
      <c r="D233" s="203" t="s">
        <v>136</v>
      </c>
      <c r="E233" s="204" t="s">
        <v>342</v>
      </c>
      <c r="F233" s="205" t="s">
        <v>343</v>
      </c>
      <c r="G233" s="206" t="s">
        <v>335</v>
      </c>
      <c r="H233" s="207">
        <v>12.5</v>
      </c>
      <c r="I233" s="208"/>
      <c r="J233" s="209">
        <f>ROUND(I233*H233,2)</f>
        <v>0</v>
      </c>
      <c r="K233" s="210"/>
      <c r="L233" s="38"/>
      <c r="M233" s="211" t="s">
        <v>1</v>
      </c>
      <c r="N233" s="212" t="s">
        <v>40</v>
      </c>
      <c r="O233" s="70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5" t="s">
        <v>140</v>
      </c>
      <c r="AT233" s="215" t="s">
        <v>136</v>
      </c>
      <c r="AU233" s="215" t="s">
        <v>85</v>
      </c>
      <c r="AY233" s="16" t="s">
        <v>134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83</v>
      </c>
      <c r="BK233" s="216">
        <f>ROUND(I233*H233,2)</f>
        <v>0</v>
      </c>
      <c r="BL233" s="16" t="s">
        <v>140</v>
      </c>
      <c r="BM233" s="215" t="s">
        <v>344</v>
      </c>
    </row>
    <row r="234" spans="1:65" s="2" customFormat="1" ht="11.25">
      <c r="A234" s="33"/>
      <c r="B234" s="34"/>
      <c r="C234" s="35"/>
      <c r="D234" s="217" t="s">
        <v>142</v>
      </c>
      <c r="E234" s="35"/>
      <c r="F234" s="218" t="s">
        <v>343</v>
      </c>
      <c r="G234" s="35"/>
      <c r="H234" s="35"/>
      <c r="I234" s="114"/>
      <c r="J234" s="35"/>
      <c r="K234" s="35"/>
      <c r="L234" s="38"/>
      <c r="M234" s="219"/>
      <c r="N234" s="220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142</v>
      </c>
      <c r="AU234" s="16" t="s">
        <v>85</v>
      </c>
    </row>
    <row r="235" spans="1:65" s="2" customFormat="1" ht="29.25">
      <c r="A235" s="33"/>
      <c r="B235" s="34"/>
      <c r="C235" s="35"/>
      <c r="D235" s="217" t="s">
        <v>159</v>
      </c>
      <c r="E235" s="35"/>
      <c r="F235" s="221" t="s">
        <v>345</v>
      </c>
      <c r="G235" s="35"/>
      <c r="H235" s="35"/>
      <c r="I235" s="114"/>
      <c r="J235" s="35"/>
      <c r="K235" s="35"/>
      <c r="L235" s="38"/>
      <c r="M235" s="219"/>
      <c r="N235" s="220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159</v>
      </c>
      <c r="AU235" s="16" t="s">
        <v>85</v>
      </c>
    </row>
    <row r="236" spans="1:65" s="12" customFormat="1" ht="22.9" customHeight="1">
      <c r="B236" s="187"/>
      <c r="C236" s="188"/>
      <c r="D236" s="189" t="s">
        <v>74</v>
      </c>
      <c r="E236" s="201" t="s">
        <v>85</v>
      </c>
      <c r="F236" s="201" t="s">
        <v>346</v>
      </c>
      <c r="G236" s="188"/>
      <c r="H236" s="188"/>
      <c r="I236" s="191"/>
      <c r="J236" s="202">
        <f>BK236</f>
        <v>0</v>
      </c>
      <c r="K236" s="188"/>
      <c r="L236" s="193"/>
      <c r="M236" s="194"/>
      <c r="N236" s="195"/>
      <c r="O236" s="195"/>
      <c r="P236" s="196">
        <f>SUM(P237:P245)</f>
        <v>0</v>
      </c>
      <c r="Q236" s="195"/>
      <c r="R236" s="196">
        <f>SUM(R237:R245)</f>
        <v>954.03943624796068</v>
      </c>
      <c r="S236" s="195"/>
      <c r="T236" s="197">
        <f>SUM(T237:T245)</f>
        <v>0</v>
      </c>
      <c r="AR236" s="198" t="s">
        <v>83</v>
      </c>
      <c r="AT236" s="199" t="s">
        <v>74</v>
      </c>
      <c r="AU236" s="199" t="s">
        <v>83</v>
      </c>
      <c r="AY236" s="198" t="s">
        <v>134</v>
      </c>
      <c r="BK236" s="200">
        <f>SUM(BK237:BK245)</f>
        <v>0</v>
      </c>
    </row>
    <row r="237" spans="1:65" s="2" customFormat="1" ht="33" customHeight="1">
      <c r="A237" s="33"/>
      <c r="B237" s="34"/>
      <c r="C237" s="203" t="s">
        <v>347</v>
      </c>
      <c r="D237" s="203" t="s">
        <v>136</v>
      </c>
      <c r="E237" s="204" t="s">
        <v>348</v>
      </c>
      <c r="F237" s="205" t="s">
        <v>349</v>
      </c>
      <c r="G237" s="206" t="s">
        <v>350</v>
      </c>
      <c r="H237" s="207">
        <v>1656.2</v>
      </c>
      <c r="I237" s="208"/>
      <c r="J237" s="209">
        <f>ROUND(I237*H237,2)</f>
        <v>0</v>
      </c>
      <c r="K237" s="210"/>
      <c r="L237" s="38"/>
      <c r="M237" s="211" t="s">
        <v>1</v>
      </c>
      <c r="N237" s="212" t="s">
        <v>40</v>
      </c>
      <c r="O237" s="70"/>
      <c r="P237" s="213">
        <f>O237*H237</f>
        <v>0</v>
      </c>
      <c r="Q237" s="213">
        <v>0.28736</v>
      </c>
      <c r="R237" s="213">
        <f>Q237*H237</f>
        <v>475.92563200000001</v>
      </c>
      <c r="S237" s="213">
        <v>0</v>
      </c>
      <c r="T237" s="214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5" t="s">
        <v>140</v>
      </c>
      <c r="AT237" s="215" t="s">
        <v>136</v>
      </c>
      <c r="AU237" s="215" t="s">
        <v>85</v>
      </c>
      <c r="AY237" s="16" t="s">
        <v>134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83</v>
      </c>
      <c r="BK237" s="216">
        <f>ROUND(I237*H237,2)</f>
        <v>0</v>
      </c>
      <c r="BL237" s="16" t="s">
        <v>140</v>
      </c>
      <c r="BM237" s="215" t="s">
        <v>351</v>
      </c>
    </row>
    <row r="238" spans="1:65" s="2" customFormat="1" ht="39">
      <c r="A238" s="33"/>
      <c r="B238" s="34"/>
      <c r="C238" s="35"/>
      <c r="D238" s="217" t="s">
        <v>142</v>
      </c>
      <c r="E238" s="35"/>
      <c r="F238" s="218" t="s">
        <v>352</v>
      </c>
      <c r="G238" s="35"/>
      <c r="H238" s="35"/>
      <c r="I238" s="114"/>
      <c r="J238" s="35"/>
      <c r="K238" s="35"/>
      <c r="L238" s="38"/>
      <c r="M238" s="219"/>
      <c r="N238" s="220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142</v>
      </c>
      <c r="AU238" s="16" t="s">
        <v>85</v>
      </c>
    </row>
    <row r="239" spans="1:65" s="2" customFormat="1" ht="16.5" customHeight="1">
      <c r="A239" s="33"/>
      <c r="B239" s="34"/>
      <c r="C239" s="244" t="s">
        <v>255</v>
      </c>
      <c r="D239" s="244" t="s">
        <v>269</v>
      </c>
      <c r="E239" s="245" t="s">
        <v>353</v>
      </c>
      <c r="F239" s="246" t="s">
        <v>354</v>
      </c>
      <c r="G239" s="247" t="s">
        <v>304</v>
      </c>
      <c r="H239" s="248">
        <v>476.98599999999999</v>
      </c>
      <c r="I239" s="249"/>
      <c r="J239" s="250">
        <f>ROUND(I239*H239,2)</f>
        <v>0</v>
      </c>
      <c r="K239" s="251"/>
      <c r="L239" s="252"/>
      <c r="M239" s="253" t="s">
        <v>1</v>
      </c>
      <c r="N239" s="254" t="s">
        <v>40</v>
      </c>
      <c r="O239" s="70"/>
      <c r="P239" s="213">
        <f>O239*H239</f>
        <v>0</v>
      </c>
      <c r="Q239" s="213">
        <v>1</v>
      </c>
      <c r="R239" s="213">
        <f>Q239*H239</f>
        <v>476.98599999999999</v>
      </c>
      <c r="S239" s="213">
        <v>0</v>
      </c>
      <c r="T239" s="214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5" t="s">
        <v>181</v>
      </c>
      <c r="AT239" s="215" t="s">
        <v>269</v>
      </c>
      <c r="AU239" s="215" t="s">
        <v>85</v>
      </c>
      <c r="AY239" s="16" t="s">
        <v>134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83</v>
      </c>
      <c r="BK239" s="216">
        <f>ROUND(I239*H239,2)</f>
        <v>0</v>
      </c>
      <c r="BL239" s="16" t="s">
        <v>140</v>
      </c>
      <c r="BM239" s="215" t="s">
        <v>355</v>
      </c>
    </row>
    <row r="240" spans="1:65" s="2" customFormat="1" ht="11.25">
      <c r="A240" s="33"/>
      <c r="B240" s="34"/>
      <c r="C240" s="35"/>
      <c r="D240" s="217" t="s">
        <v>142</v>
      </c>
      <c r="E240" s="35"/>
      <c r="F240" s="218" t="s">
        <v>354</v>
      </c>
      <c r="G240" s="35"/>
      <c r="H240" s="35"/>
      <c r="I240" s="114"/>
      <c r="J240" s="35"/>
      <c r="K240" s="35"/>
      <c r="L240" s="38"/>
      <c r="M240" s="219"/>
      <c r="N240" s="220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142</v>
      </c>
      <c r="AU240" s="16" t="s">
        <v>85</v>
      </c>
    </row>
    <row r="241" spans="1:65" s="13" customFormat="1" ht="22.5">
      <c r="B241" s="222"/>
      <c r="C241" s="223"/>
      <c r="D241" s="217" t="s">
        <v>161</v>
      </c>
      <c r="E241" s="224" t="s">
        <v>1</v>
      </c>
      <c r="F241" s="225" t="s">
        <v>356</v>
      </c>
      <c r="G241" s="223"/>
      <c r="H241" s="226">
        <v>476.98599999999999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161</v>
      </c>
      <c r="AU241" s="232" t="s">
        <v>85</v>
      </c>
      <c r="AV241" s="13" t="s">
        <v>85</v>
      </c>
      <c r="AW241" s="13" t="s">
        <v>32</v>
      </c>
      <c r="AX241" s="13" t="s">
        <v>83</v>
      </c>
      <c r="AY241" s="232" t="s">
        <v>134</v>
      </c>
    </row>
    <row r="242" spans="1:65" s="2" customFormat="1" ht="16.5" customHeight="1">
      <c r="A242" s="33"/>
      <c r="B242" s="34"/>
      <c r="C242" s="203" t="s">
        <v>357</v>
      </c>
      <c r="D242" s="203" t="s">
        <v>136</v>
      </c>
      <c r="E242" s="204" t="s">
        <v>358</v>
      </c>
      <c r="F242" s="205" t="s">
        <v>359</v>
      </c>
      <c r="G242" s="206" t="s">
        <v>304</v>
      </c>
      <c r="H242" s="207">
        <v>0.33800000000000002</v>
      </c>
      <c r="I242" s="208"/>
      <c r="J242" s="209">
        <f>ROUND(I242*H242,2)</f>
        <v>0</v>
      </c>
      <c r="K242" s="210"/>
      <c r="L242" s="38"/>
      <c r="M242" s="211" t="s">
        <v>1</v>
      </c>
      <c r="N242" s="212" t="s">
        <v>40</v>
      </c>
      <c r="O242" s="70"/>
      <c r="P242" s="213">
        <f>O242*H242</f>
        <v>0</v>
      </c>
      <c r="Q242" s="213">
        <v>1.0382169999999999</v>
      </c>
      <c r="R242" s="213">
        <f>Q242*H242</f>
        <v>0.35091734600000002</v>
      </c>
      <c r="S242" s="213">
        <v>0</v>
      </c>
      <c r="T242" s="214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5" t="s">
        <v>140</v>
      </c>
      <c r="AT242" s="215" t="s">
        <v>136</v>
      </c>
      <c r="AU242" s="215" t="s">
        <v>85</v>
      </c>
      <c r="AY242" s="16" t="s">
        <v>134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83</v>
      </c>
      <c r="BK242" s="216">
        <f>ROUND(I242*H242,2)</f>
        <v>0</v>
      </c>
      <c r="BL242" s="16" t="s">
        <v>140</v>
      </c>
      <c r="BM242" s="215" t="s">
        <v>360</v>
      </c>
    </row>
    <row r="243" spans="1:65" s="2" customFormat="1" ht="19.5">
      <c r="A243" s="33"/>
      <c r="B243" s="34"/>
      <c r="C243" s="35"/>
      <c r="D243" s="217" t="s">
        <v>142</v>
      </c>
      <c r="E243" s="35"/>
      <c r="F243" s="218" t="s">
        <v>361</v>
      </c>
      <c r="G243" s="35"/>
      <c r="H243" s="35"/>
      <c r="I243" s="114"/>
      <c r="J243" s="35"/>
      <c r="K243" s="35"/>
      <c r="L243" s="38"/>
      <c r="M243" s="219"/>
      <c r="N243" s="220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142</v>
      </c>
      <c r="AU243" s="16" t="s">
        <v>85</v>
      </c>
    </row>
    <row r="244" spans="1:65" s="2" customFormat="1" ht="16.5" customHeight="1">
      <c r="A244" s="33"/>
      <c r="B244" s="34"/>
      <c r="C244" s="203" t="s">
        <v>260</v>
      </c>
      <c r="D244" s="203" t="s">
        <v>136</v>
      </c>
      <c r="E244" s="204" t="s">
        <v>362</v>
      </c>
      <c r="F244" s="205" t="s">
        <v>363</v>
      </c>
      <c r="G244" s="206" t="s">
        <v>304</v>
      </c>
      <c r="H244" s="207">
        <v>0.73099999999999998</v>
      </c>
      <c r="I244" s="208"/>
      <c r="J244" s="209">
        <f>ROUND(I244*H244,2)</f>
        <v>0</v>
      </c>
      <c r="K244" s="210"/>
      <c r="L244" s="38"/>
      <c r="M244" s="211" t="s">
        <v>1</v>
      </c>
      <c r="N244" s="212" t="s">
        <v>40</v>
      </c>
      <c r="O244" s="70"/>
      <c r="P244" s="213">
        <f>O244*H244</f>
        <v>0</v>
      </c>
      <c r="Q244" s="213">
        <v>1.0627727796999999</v>
      </c>
      <c r="R244" s="213">
        <f>Q244*H244</f>
        <v>0.77688690196069998</v>
      </c>
      <c r="S244" s="213">
        <v>0</v>
      </c>
      <c r="T244" s="214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5" t="s">
        <v>140</v>
      </c>
      <c r="AT244" s="215" t="s">
        <v>136</v>
      </c>
      <c r="AU244" s="215" t="s">
        <v>85</v>
      </c>
      <c r="AY244" s="16" t="s">
        <v>134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83</v>
      </c>
      <c r="BK244" s="216">
        <f>ROUND(I244*H244,2)</f>
        <v>0</v>
      </c>
      <c r="BL244" s="16" t="s">
        <v>140</v>
      </c>
      <c r="BM244" s="215" t="s">
        <v>364</v>
      </c>
    </row>
    <row r="245" spans="1:65" s="2" customFormat="1" ht="11.25">
      <c r="A245" s="33"/>
      <c r="B245" s="34"/>
      <c r="C245" s="35"/>
      <c r="D245" s="217" t="s">
        <v>142</v>
      </c>
      <c r="E245" s="35"/>
      <c r="F245" s="218" t="s">
        <v>365</v>
      </c>
      <c r="G245" s="35"/>
      <c r="H245" s="35"/>
      <c r="I245" s="114"/>
      <c r="J245" s="35"/>
      <c r="K245" s="35"/>
      <c r="L245" s="38"/>
      <c r="M245" s="219"/>
      <c r="N245" s="220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142</v>
      </c>
      <c r="AU245" s="16" t="s">
        <v>85</v>
      </c>
    </row>
    <row r="246" spans="1:65" s="12" customFormat="1" ht="22.9" customHeight="1">
      <c r="B246" s="187"/>
      <c r="C246" s="188"/>
      <c r="D246" s="189" t="s">
        <v>74</v>
      </c>
      <c r="E246" s="201" t="s">
        <v>149</v>
      </c>
      <c r="F246" s="201" t="s">
        <v>366</v>
      </c>
      <c r="G246" s="188"/>
      <c r="H246" s="188"/>
      <c r="I246" s="191"/>
      <c r="J246" s="202">
        <f>BK246</f>
        <v>0</v>
      </c>
      <c r="K246" s="188"/>
      <c r="L246" s="193"/>
      <c r="M246" s="194"/>
      <c r="N246" s="195"/>
      <c r="O246" s="195"/>
      <c r="P246" s="196">
        <f>SUM(P247:P255)</f>
        <v>0</v>
      </c>
      <c r="Q246" s="195"/>
      <c r="R246" s="196">
        <f>SUM(R247:R255)</f>
        <v>95.775044110770011</v>
      </c>
      <c r="S246" s="195"/>
      <c r="T246" s="197">
        <f>SUM(T247:T255)</f>
        <v>0</v>
      </c>
      <c r="AR246" s="198" t="s">
        <v>83</v>
      </c>
      <c r="AT246" s="199" t="s">
        <v>74</v>
      </c>
      <c r="AU246" s="199" t="s">
        <v>83</v>
      </c>
      <c r="AY246" s="198" t="s">
        <v>134</v>
      </c>
      <c r="BK246" s="200">
        <f>SUM(BK247:BK255)</f>
        <v>0</v>
      </c>
    </row>
    <row r="247" spans="1:65" s="2" customFormat="1" ht="21.75" customHeight="1">
      <c r="A247" s="33"/>
      <c r="B247" s="34"/>
      <c r="C247" s="203" t="s">
        <v>367</v>
      </c>
      <c r="D247" s="203" t="s">
        <v>136</v>
      </c>
      <c r="E247" s="204" t="s">
        <v>368</v>
      </c>
      <c r="F247" s="205" t="s">
        <v>369</v>
      </c>
      <c r="G247" s="206" t="s">
        <v>146</v>
      </c>
      <c r="H247" s="207">
        <v>12.3</v>
      </c>
      <c r="I247" s="208"/>
      <c r="J247" s="209">
        <f>ROUND(I247*H247,2)</f>
        <v>0</v>
      </c>
      <c r="K247" s="210"/>
      <c r="L247" s="38"/>
      <c r="M247" s="211" t="s">
        <v>1</v>
      </c>
      <c r="N247" s="212" t="s">
        <v>40</v>
      </c>
      <c r="O247" s="70"/>
      <c r="P247" s="213">
        <f>O247*H247</f>
        <v>0</v>
      </c>
      <c r="Q247" s="213">
        <v>0.25081308600000002</v>
      </c>
      <c r="R247" s="213">
        <f>Q247*H247</f>
        <v>3.0850009578000006</v>
      </c>
      <c r="S247" s="213">
        <v>0</v>
      </c>
      <c r="T247" s="21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5" t="s">
        <v>140</v>
      </c>
      <c r="AT247" s="215" t="s">
        <v>136</v>
      </c>
      <c r="AU247" s="215" t="s">
        <v>85</v>
      </c>
      <c r="AY247" s="16" t="s">
        <v>134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83</v>
      </c>
      <c r="BK247" s="216">
        <f>ROUND(I247*H247,2)</f>
        <v>0</v>
      </c>
      <c r="BL247" s="16" t="s">
        <v>140</v>
      </c>
      <c r="BM247" s="215" t="s">
        <v>370</v>
      </c>
    </row>
    <row r="248" spans="1:65" s="2" customFormat="1" ht="19.5">
      <c r="A248" s="33"/>
      <c r="B248" s="34"/>
      <c r="C248" s="35"/>
      <c r="D248" s="217" t="s">
        <v>142</v>
      </c>
      <c r="E248" s="35"/>
      <c r="F248" s="218" t="s">
        <v>371</v>
      </c>
      <c r="G248" s="35"/>
      <c r="H248" s="35"/>
      <c r="I248" s="114"/>
      <c r="J248" s="35"/>
      <c r="K248" s="35"/>
      <c r="L248" s="38"/>
      <c r="M248" s="219"/>
      <c r="N248" s="220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142</v>
      </c>
      <c r="AU248" s="16" t="s">
        <v>85</v>
      </c>
    </row>
    <row r="249" spans="1:65" s="2" customFormat="1" ht="21.75" customHeight="1">
      <c r="A249" s="33"/>
      <c r="B249" s="34"/>
      <c r="C249" s="203" t="s">
        <v>284</v>
      </c>
      <c r="D249" s="203" t="s">
        <v>136</v>
      </c>
      <c r="E249" s="204" t="s">
        <v>372</v>
      </c>
      <c r="F249" s="205" t="s">
        <v>373</v>
      </c>
      <c r="G249" s="206" t="s">
        <v>146</v>
      </c>
      <c r="H249" s="207">
        <v>32.700000000000003</v>
      </c>
      <c r="I249" s="208"/>
      <c r="J249" s="209">
        <f>ROUND(I249*H249,2)</f>
        <v>0</v>
      </c>
      <c r="K249" s="210"/>
      <c r="L249" s="38"/>
      <c r="M249" s="211" t="s">
        <v>1</v>
      </c>
      <c r="N249" s="212" t="s">
        <v>40</v>
      </c>
      <c r="O249" s="70"/>
      <c r="P249" s="213">
        <f>O249*H249</f>
        <v>0</v>
      </c>
      <c r="Q249" s="213">
        <v>2.8089400000000002</v>
      </c>
      <c r="R249" s="213">
        <f>Q249*H249</f>
        <v>91.852338000000017</v>
      </c>
      <c r="S249" s="213">
        <v>0</v>
      </c>
      <c r="T249" s="214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5" t="s">
        <v>140</v>
      </c>
      <c r="AT249" s="215" t="s">
        <v>136</v>
      </c>
      <c r="AU249" s="215" t="s">
        <v>85</v>
      </c>
      <c r="AY249" s="16" t="s">
        <v>134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83</v>
      </c>
      <c r="BK249" s="216">
        <f>ROUND(I249*H249,2)</f>
        <v>0</v>
      </c>
      <c r="BL249" s="16" t="s">
        <v>140</v>
      </c>
      <c r="BM249" s="215" t="s">
        <v>374</v>
      </c>
    </row>
    <row r="250" spans="1:65" s="2" customFormat="1" ht="48.75">
      <c r="A250" s="33"/>
      <c r="B250" s="34"/>
      <c r="C250" s="35"/>
      <c r="D250" s="217" t="s">
        <v>142</v>
      </c>
      <c r="E250" s="35"/>
      <c r="F250" s="218" t="s">
        <v>375</v>
      </c>
      <c r="G250" s="35"/>
      <c r="H250" s="35"/>
      <c r="I250" s="114"/>
      <c r="J250" s="35"/>
      <c r="K250" s="35"/>
      <c r="L250" s="38"/>
      <c r="M250" s="219"/>
      <c r="N250" s="220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142</v>
      </c>
      <c r="AU250" s="16" t="s">
        <v>85</v>
      </c>
    </row>
    <row r="251" spans="1:65" s="2" customFormat="1" ht="19.5">
      <c r="A251" s="33"/>
      <c r="B251" s="34"/>
      <c r="C251" s="35"/>
      <c r="D251" s="217" t="s">
        <v>159</v>
      </c>
      <c r="E251" s="35"/>
      <c r="F251" s="221" t="s">
        <v>376</v>
      </c>
      <c r="G251" s="35"/>
      <c r="H251" s="35"/>
      <c r="I251" s="114"/>
      <c r="J251" s="35"/>
      <c r="K251" s="35"/>
      <c r="L251" s="38"/>
      <c r="M251" s="219"/>
      <c r="N251" s="220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159</v>
      </c>
      <c r="AU251" s="16" t="s">
        <v>85</v>
      </c>
    </row>
    <row r="252" spans="1:65" s="2" customFormat="1" ht="16.5" customHeight="1">
      <c r="A252" s="33"/>
      <c r="B252" s="34"/>
      <c r="C252" s="203" t="s">
        <v>377</v>
      </c>
      <c r="D252" s="203" t="s">
        <v>136</v>
      </c>
      <c r="E252" s="204" t="s">
        <v>378</v>
      </c>
      <c r="F252" s="205" t="s">
        <v>379</v>
      </c>
      <c r="G252" s="206" t="s">
        <v>156</v>
      </c>
      <c r="H252" s="207">
        <v>103.23</v>
      </c>
      <c r="I252" s="208"/>
      <c r="J252" s="209">
        <f>ROUND(I252*H252,2)</f>
        <v>0</v>
      </c>
      <c r="K252" s="210"/>
      <c r="L252" s="38"/>
      <c r="M252" s="211" t="s">
        <v>1</v>
      </c>
      <c r="N252" s="212" t="s">
        <v>40</v>
      </c>
      <c r="O252" s="70"/>
      <c r="P252" s="213">
        <f>O252*H252</f>
        <v>0</v>
      </c>
      <c r="Q252" s="213">
        <v>7.2580040000000002E-3</v>
      </c>
      <c r="R252" s="213">
        <f>Q252*H252</f>
        <v>0.74924375292000001</v>
      </c>
      <c r="S252" s="213">
        <v>0</v>
      </c>
      <c r="T252" s="214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5" t="s">
        <v>140</v>
      </c>
      <c r="AT252" s="215" t="s">
        <v>136</v>
      </c>
      <c r="AU252" s="215" t="s">
        <v>85</v>
      </c>
      <c r="AY252" s="16" t="s">
        <v>134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83</v>
      </c>
      <c r="BK252" s="216">
        <f>ROUND(I252*H252,2)</f>
        <v>0</v>
      </c>
      <c r="BL252" s="16" t="s">
        <v>140</v>
      </c>
      <c r="BM252" s="215" t="s">
        <v>380</v>
      </c>
    </row>
    <row r="253" spans="1:65" s="2" customFormat="1" ht="48.75">
      <c r="A253" s="33"/>
      <c r="B253" s="34"/>
      <c r="C253" s="35"/>
      <c r="D253" s="217" t="s">
        <v>142</v>
      </c>
      <c r="E253" s="35"/>
      <c r="F253" s="218" t="s">
        <v>381</v>
      </c>
      <c r="G253" s="35"/>
      <c r="H253" s="35"/>
      <c r="I253" s="114"/>
      <c r="J253" s="35"/>
      <c r="K253" s="35"/>
      <c r="L253" s="38"/>
      <c r="M253" s="219"/>
      <c r="N253" s="220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142</v>
      </c>
      <c r="AU253" s="16" t="s">
        <v>85</v>
      </c>
    </row>
    <row r="254" spans="1:65" s="2" customFormat="1" ht="16.5" customHeight="1">
      <c r="A254" s="33"/>
      <c r="B254" s="34"/>
      <c r="C254" s="203" t="s">
        <v>289</v>
      </c>
      <c r="D254" s="203" t="s">
        <v>136</v>
      </c>
      <c r="E254" s="204" t="s">
        <v>382</v>
      </c>
      <c r="F254" s="205" t="s">
        <v>383</v>
      </c>
      <c r="G254" s="206" t="s">
        <v>156</v>
      </c>
      <c r="H254" s="207">
        <v>103.23</v>
      </c>
      <c r="I254" s="208"/>
      <c r="J254" s="209">
        <f>ROUND(I254*H254,2)</f>
        <v>0</v>
      </c>
      <c r="K254" s="210"/>
      <c r="L254" s="38"/>
      <c r="M254" s="211" t="s">
        <v>1</v>
      </c>
      <c r="N254" s="212" t="s">
        <v>40</v>
      </c>
      <c r="O254" s="70"/>
      <c r="P254" s="213">
        <f>O254*H254</f>
        <v>0</v>
      </c>
      <c r="Q254" s="213">
        <v>8.5693499999999997E-4</v>
      </c>
      <c r="R254" s="213">
        <f>Q254*H254</f>
        <v>8.846140005E-2</v>
      </c>
      <c r="S254" s="213">
        <v>0</v>
      </c>
      <c r="T254" s="214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5" t="s">
        <v>140</v>
      </c>
      <c r="AT254" s="215" t="s">
        <v>136</v>
      </c>
      <c r="AU254" s="215" t="s">
        <v>85</v>
      </c>
      <c r="AY254" s="16" t="s">
        <v>134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83</v>
      </c>
      <c r="BK254" s="216">
        <f>ROUND(I254*H254,2)</f>
        <v>0</v>
      </c>
      <c r="BL254" s="16" t="s">
        <v>140</v>
      </c>
      <c r="BM254" s="215" t="s">
        <v>384</v>
      </c>
    </row>
    <row r="255" spans="1:65" s="2" customFormat="1" ht="48.75">
      <c r="A255" s="33"/>
      <c r="B255" s="34"/>
      <c r="C255" s="35"/>
      <c r="D255" s="217" t="s">
        <v>142</v>
      </c>
      <c r="E255" s="35"/>
      <c r="F255" s="218" t="s">
        <v>385</v>
      </c>
      <c r="G255" s="35"/>
      <c r="H255" s="35"/>
      <c r="I255" s="114"/>
      <c r="J255" s="35"/>
      <c r="K255" s="35"/>
      <c r="L255" s="38"/>
      <c r="M255" s="219"/>
      <c r="N255" s="220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142</v>
      </c>
      <c r="AU255" s="16" t="s">
        <v>85</v>
      </c>
    </row>
    <row r="256" spans="1:65" s="12" customFormat="1" ht="22.9" customHeight="1">
      <c r="B256" s="187"/>
      <c r="C256" s="188"/>
      <c r="D256" s="189" t="s">
        <v>74</v>
      </c>
      <c r="E256" s="201" t="s">
        <v>140</v>
      </c>
      <c r="F256" s="201" t="s">
        <v>386</v>
      </c>
      <c r="G256" s="188"/>
      <c r="H256" s="188"/>
      <c r="I256" s="191"/>
      <c r="J256" s="202">
        <f>BK256</f>
        <v>0</v>
      </c>
      <c r="K256" s="188"/>
      <c r="L256" s="193"/>
      <c r="M256" s="194"/>
      <c r="N256" s="195"/>
      <c r="O256" s="195"/>
      <c r="P256" s="196">
        <f>SUM(P257:P259)</f>
        <v>0</v>
      </c>
      <c r="Q256" s="195"/>
      <c r="R256" s="196">
        <f>SUM(R257:R259)</f>
        <v>16.958736000000002</v>
      </c>
      <c r="S256" s="195"/>
      <c r="T256" s="197">
        <f>SUM(T257:T259)</f>
        <v>0</v>
      </c>
      <c r="AR256" s="198" t="s">
        <v>83</v>
      </c>
      <c r="AT256" s="199" t="s">
        <v>74</v>
      </c>
      <c r="AU256" s="199" t="s">
        <v>83</v>
      </c>
      <c r="AY256" s="198" t="s">
        <v>134</v>
      </c>
      <c r="BK256" s="200">
        <f>SUM(BK257:BK259)</f>
        <v>0</v>
      </c>
    </row>
    <row r="257" spans="1:65" s="2" customFormat="1" ht="21.75" customHeight="1">
      <c r="A257" s="33"/>
      <c r="B257" s="34"/>
      <c r="C257" s="203" t="s">
        <v>387</v>
      </c>
      <c r="D257" s="203" t="s">
        <v>136</v>
      </c>
      <c r="E257" s="204" t="s">
        <v>388</v>
      </c>
      <c r="F257" s="205" t="s">
        <v>389</v>
      </c>
      <c r="G257" s="206" t="s">
        <v>156</v>
      </c>
      <c r="H257" s="207">
        <v>49.6</v>
      </c>
      <c r="I257" s="208"/>
      <c r="J257" s="209">
        <f>ROUND(I257*H257,2)</f>
        <v>0</v>
      </c>
      <c r="K257" s="210"/>
      <c r="L257" s="38"/>
      <c r="M257" s="211" t="s">
        <v>1</v>
      </c>
      <c r="N257" s="212" t="s">
        <v>40</v>
      </c>
      <c r="O257" s="70"/>
      <c r="P257" s="213">
        <f>O257*H257</f>
        <v>0</v>
      </c>
      <c r="Q257" s="213">
        <v>0.34190999999999999</v>
      </c>
      <c r="R257" s="213">
        <f>Q257*H257</f>
        <v>16.958736000000002</v>
      </c>
      <c r="S257" s="213">
        <v>0</v>
      </c>
      <c r="T257" s="214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5" t="s">
        <v>140</v>
      </c>
      <c r="AT257" s="215" t="s">
        <v>136</v>
      </c>
      <c r="AU257" s="215" t="s">
        <v>85</v>
      </c>
      <c r="AY257" s="16" t="s">
        <v>134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83</v>
      </c>
      <c r="BK257" s="216">
        <f>ROUND(I257*H257,2)</f>
        <v>0</v>
      </c>
      <c r="BL257" s="16" t="s">
        <v>140</v>
      </c>
      <c r="BM257" s="215" t="s">
        <v>390</v>
      </c>
    </row>
    <row r="258" spans="1:65" s="2" customFormat="1" ht="19.5">
      <c r="A258" s="33"/>
      <c r="B258" s="34"/>
      <c r="C258" s="35"/>
      <c r="D258" s="217" t="s">
        <v>142</v>
      </c>
      <c r="E258" s="35"/>
      <c r="F258" s="218" t="s">
        <v>391</v>
      </c>
      <c r="G258" s="35"/>
      <c r="H258" s="35"/>
      <c r="I258" s="114"/>
      <c r="J258" s="35"/>
      <c r="K258" s="35"/>
      <c r="L258" s="38"/>
      <c r="M258" s="219"/>
      <c r="N258" s="220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142</v>
      </c>
      <c r="AU258" s="16" t="s">
        <v>85</v>
      </c>
    </row>
    <row r="259" spans="1:65" s="2" customFormat="1" ht="19.5">
      <c r="A259" s="33"/>
      <c r="B259" s="34"/>
      <c r="C259" s="35"/>
      <c r="D259" s="217" t="s">
        <v>159</v>
      </c>
      <c r="E259" s="35"/>
      <c r="F259" s="221" t="s">
        <v>376</v>
      </c>
      <c r="G259" s="35"/>
      <c r="H259" s="35"/>
      <c r="I259" s="114"/>
      <c r="J259" s="35"/>
      <c r="K259" s="35"/>
      <c r="L259" s="38"/>
      <c r="M259" s="219"/>
      <c r="N259" s="220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159</v>
      </c>
      <c r="AU259" s="16" t="s">
        <v>85</v>
      </c>
    </row>
    <row r="260" spans="1:65" s="12" customFormat="1" ht="22.9" customHeight="1">
      <c r="B260" s="187"/>
      <c r="C260" s="188"/>
      <c r="D260" s="189" t="s">
        <v>74</v>
      </c>
      <c r="E260" s="201" t="s">
        <v>163</v>
      </c>
      <c r="F260" s="201" t="s">
        <v>392</v>
      </c>
      <c r="G260" s="188"/>
      <c r="H260" s="188"/>
      <c r="I260" s="191"/>
      <c r="J260" s="202">
        <f>BK260</f>
        <v>0</v>
      </c>
      <c r="K260" s="188"/>
      <c r="L260" s="193"/>
      <c r="M260" s="194"/>
      <c r="N260" s="195"/>
      <c r="O260" s="195"/>
      <c r="P260" s="196">
        <f>SUM(P261:P287)</f>
        <v>0</v>
      </c>
      <c r="Q260" s="195"/>
      <c r="R260" s="196">
        <f>SUM(R261:R287)</f>
        <v>11362.955659900001</v>
      </c>
      <c r="S260" s="195"/>
      <c r="T260" s="197">
        <f>SUM(T261:T287)</f>
        <v>0</v>
      </c>
      <c r="AR260" s="198" t="s">
        <v>83</v>
      </c>
      <c r="AT260" s="199" t="s">
        <v>74</v>
      </c>
      <c r="AU260" s="199" t="s">
        <v>83</v>
      </c>
      <c r="AY260" s="198" t="s">
        <v>134</v>
      </c>
      <c r="BK260" s="200">
        <f>SUM(BK261:BK287)</f>
        <v>0</v>
      </c>
    </row>
    <row r="261" spans="1:65" s="2" customFormat="1" ht="33" customHeight="1">
      <c r="A261" s="33"/>
      <c r="B261" s="34"/>
      <c r="C261" s="203" t="s">
        <v>294</v>
      </c>
      <c r="D261" s="203" t="s">
        <v>136</v>
      </c>
      <c r="E261" s="204" t="s">
        <v>393</v>
      </c>
      <c r="F261" s="205" t="s">
        <v>394</v>
      </c>
      <c r="G261" s="206" t="s">
        <v>156</v>
      </c>
      <c r="H261" s="207">
        <v>8047.32</v>
      </c>
      <c r="I261" s="208"/>
      <c r="J261" s="209">
        <f>ROUND(I261*H261,2)</f>
        <v>0</v>
      </c>
      <c r="K261" s="210"/>
      <c r="L261" s="38"/>
      <c r="M261" s="211" t="s">
        <v>1</v>
      </c>
      <c r="N261" s="212" t="s">
        <v>40</v>
      </c>
      <c r="O261" s="70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5" t="s">
        <v>140</v>
      </c>
      <c r="AT261" s="215" t="s">
        <v>136</v>
      </c>
      <c r="AU261" s="215" t="s">
        <v>85</v>
      </c>
      <c r="AY261" s="16" t="s">
        <v>134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83</v>
      </c>
      <c r="BK261" s="216">
        <f>ROUND(I261*H261,2)</f>
        <v>0</v>
      </c>
      <c r="BL261" s="16" t="s">
        <v>140</v>
      </c>
      <c r="BM261" s="215" t="s">
        <v>395</v>
      </c>
    </row>
    <row r="262" spans="1:65" s="2" customFormat="1" ht="48.75">
      <c r="A262" s="33"/>
      <c r="B262" s="34"/>
      <c r="C262" s="35"/>
      <c r="D262" s="217" t="s">
        <v>142</v>
      </c>
      <c r="E262" s="35"/>
      <c r="F262" s="218" t="s">
        <v>396</v>
      </c>
      <c r="G262" s="35"/>
      <c r="H262" s="35"/>
      <c r="I262" s="114"/>
      <c r="J262" s="35"/>
      <c r="K262" s="35"/>
      <c r="L262" s="38"/>
      <c r="M262" s="219"/>
      <c r="N262" s="220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142</v>
      </c>
      <c r="AU262" s="16" t="s">
        <v>85</v>
      </c>
    </row>
    <row r="263" spans="1:65" s="2" customFormat="1" ht="16.5" customHeight="1">
      <c r="A263" s="33"/>
      <c r="B263" s="34"/>
      <c r="C263" s="203" t="s">
        <v>397</v>
      </c>
      <c r="D263" s="203" t="s">
        <v>136</v>
      </c>
      <c r="E263" s="204" t="s">
        <v>398</v>
      </c>
      <c r="F263" s="205" t="s">
        <v>399</v>
      </c>
      <c r="G263" s="206" t="s">
        <v>156</v>
      </c>
      <c r="H263" s="207">
        <v>7883.09</v>
      </c>
      <c r="I263" s="208"/>
      <c r="J263" s="209">
        <f>ROUND(I263*H263,2)</f>
        <v>0</v>
      </c>
      <c r="K263" s="210"/>
      <c r="L263" s="38"/>
      <c r="M263" s="211" t="s">
        <v>1</v>
      </c>
      <c r="N263" s="212" t="s">
        <v>40</v>
      </c>
      <c r="O263" s="70"/>
      <c r="P263" s="213">
        <f>O263*H263</f>
        <v>0</v>
      </c>
      <c r="Q263" s="213">
        <v>0.115</v>
      </c>
      <c r="R263" s="213">
        <f>Q263*H263</f>
        <v>906.55535000000009</v>
      </c>
      <c r="S263" s="213">
        <v>0</v>
      </c>
      <c r="T263" s="214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5" t="s">
        <v>140</v>
      </c>
      <c r="AT263" s="215" t="s">
        <v>136</v>
      </c>
      <c r="AU263" s="215" t="s">
        <v>85</v>
      </c>
      <c r="AY263" s="16" t="s">
        <v>134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83</v>
      </c>
      <c r="BK263" s="216">
        <f>ROUND(I263*H263,2)</f>
        <v>0</v>
      </c>
      <c r="BL263" s="16" t="s">
        <v>140</v>
      </c>
      <c r="BM263" s="215" t="s">
        <v>400</v>
      </c>
    </row>
    <row r="264" spans="1:65" s="2" customFormat="1" ht="19.5">
      <c r="A264" s="33"/>
      <c r="B264" s="34"/>
      <c r="C264" s="35"/>
      <c r="D264" s="217" t="s">
        <v>142</v>
      </c>
      <c r="E264" s="35"/>
      <c r="F264" s="218" t="s">
        <v>401</v>
      </c>
      <c r="G264" s="35"/>
      <c r="H264" s="35"/>
      <c r="I264" s="114"/>
      <c r="J264" s="35"/>
      <c r="K264" s="35"/>
      <c r="L264" s="38"/>
      <c r="M264" s="219"/>
      <c r="N264" s="220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142</v>
      </c>
      <c r="AU264" s="16" t="s">
        <v>85</v>
      </c>
    </row>
    <row r="265" spans="1:65" s="2" customFormat="1" ht="19.5">
      <c r="A265" s="33"/>
      <c r="B265" s="34"/>
      <c r="C265" s="35"/>
      <c r="D265" s="217" t="s">
        <v>159</v>
      </c>
      <c r="E265" s="35"/>
      <c r="F265" s="221" t="s">
        <v>402</v>
      </c>
      <c r="G265" s="35"/>
      <c r="H265" s="35"/>
      <c r="I265" s="114"/>
      <c r="J265" s="35"/>
      <c r="K265" s="35"/>
      <c r="L265" s="38"/>
      <c r="M265" s="219"/>
      <c r="N265" s="220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159</v>
      </c>
      <c r="AU265" s="16" t="s">
        <v>85</v>
      </c>
    </row>
    <row r="266" spans="1:65" s="2" customFormat="1" ht="21.75" customHeight="1">
      <c r="A266" s="33"/>
      <c r="B266" s="34"/>
      <c r="C266" s="203" t="s">
        <v>299</v>
      </c>
      <c r="D266" s="203" t="s">
        <v>136</v>
      </c>
      <c r="E266" s="204" t="s">
        <v>403</v>
      </c>
      <c r="F266" s="205" t="s">
        <v>404</v>
      </c>
      <c r="G266" s="206" t="s">
        <v>156</v>
      </c>
      <c r="H266" s="207">
        <v>7883.09</v>
      </c>
      <c r="I266" s="208"/>
      <c r="J266" s="209">
        <f>ROUND(I266*H266,2)</f>
        <v>0</v>
      </c>
      <c r="K266" s="210"/>
      <c r="L266" s="38"/>
      <c r="M266" s="211" t="s">
        <v>1</v>
      </c>
      <c r="N266" s="212" t="s">
        <v>40</v>
      </c>
      <c r="O266" s="70"/>
      <c r="P266" s="213">
        <f>O266*H266</f>
        <v>0</v>
      </c>
      <c r="Q266" s="213">
        <v>0.29160000000000003</v>
      </c>
      <c r="R266" s="213">
        <f>Q266*H266</f>
        <v>2298.7090440000002</v>
      </c>
      <c r="S266" s="213">
        <v>0</v>
      </c>
      <c r="T266" s="214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5" t="s">
        <v>140</v>
      </c>
      <c r="AT266" s="215" t="s">
        <v>136</v>
      </c>
      <c r="AU266" s="215" t="s">
        <v>85</v>
      </c>
      <c r="AY266" s="16" t="s">
        <v>134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6" t="s">
        <v>83</v>
      </c>
      <c r="BK266" s="216">
        <f>ROUND(I266*H266,2)</f>
        <v>0</v>
      </c>
      <c r="BL266" s="16" t="s">
        <v>140</v>
      </c>
      <c r="BM266" s="215" t="s">
        <v>405</v>
      </c>
    </row>
    <row r="267" spans="1:65" s="2" customFormat="1" ht="19.5">
      <c r="A267" s="33"/>
      <c r="B267" s="34"/>
      <c r="C267" s="35"/>
      <c r="D267" s="217" t="s">
        <v>142</v>
      </c>
      <c r="E267" s="35"/>
      <c r="F267" s="218" t="s">
        <v>406</v>
      </c>
      <c r="G267" s="35"/>
      <c r="H267" s="35"/>
      <c r="I267" s="114"/>
      <c r="J267" s="35"/>
      <c r="K267" s="35"/>
      <c r="L267" s="38"/>
      <c r="M267" s="219"/>
      <c r="N267" s="220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142</v>
      </c>
      <c r="AU267" s="16" t="s">
        <v>85</v>
      </c>
    </row>
    <row r="268" spans="1:65" s="2" customFormat="1" ht="19.5">
      <c r="A268" s="33"/>
      <c r="B268" s="34"/>
      <c r="C268" s="35"/>
      <c r="D268" s="217" t="s">
        <v>159</v>
      </c>
      <c r="E268" s="35"/>
      <c r="F268" s="221" t="s">
        <v>402</v>
      </c>
      <c r="G268" s="35"/>
      <c r="H268" s="35"/>
      <c r="I268" s="114"/>
      <c r="J268" s="35"/>
      <c r="K268" s="35"/>
      <c r="L268" s="38"/>
      <c r="M268" s="219"/>
      <c r="N268" s="220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159</v>
      </c>
      <c r="AU268" s="16" t="s">
        <v>85</v>
      </c>
    </row>
    <row r="269" spans="1:65" s="2" customFormat="1" ht="21.75" customHeight="1">
      <c r="A269" s="33"/>
      <c r="B269" s="34"/>
      <c r="C269" s="203" t="s">
        <v>407</v>
      </c>
      <c r="D269" s="203" t="s">
        <v>136</v>
      </c>
      <c r="E269" s="204" t="s">
        <v>408</v>
      </c>
      <c r="F269" s="205" t="s">
        <v>409</v>
      </c>
      <c r="G269" s="206" t="s">
        <v>156</v>
      </c>
      <c r="H269" s="207">
        <v>7883.09</v>
      </c>
      <c r="I269" s="208"/>
      <c r="J269" s="209">
        <f>ROUND(I269*H269,2)</f>
        <v>0</v>
      </c>
      <c r="K269" s="210"/>
      <c r="L269" s="38"/>
      <c r="M269" s="211" t="s">
        <v>1</v>
      </c>
      <c r="N269" s="212" t="s">
        <v>40</v>
      </c>
      <c r="O269" s="70"/>
      <c r="P269" s="213">
        <f>O269*H269</f>
        <v>0</v>
      </c>
      <c r="Q269" s="213">
        <v>0.105</v>
      </c>
      <c r="R269" s="213">
        <f>Q269*H269</f>
        <v>827.72444999999993</v>
      </c>
      <c r="S269" s="213">
        <v>0</v>
      </c>
      <c r="T269" s="21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5" t="s">
        <v>140</v>
      </c>
      <c r="AT269" s="215" t="s">
        <v>136</v>
      </c>
      <c r="AU269" s="215" t="s">
        <v>85</v>
      </c>
      <c r="AY269" s="16" t="s">
        <v>134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83</v>
      </c>
      <c r="BK269" s="216">
        <f>ROUND(I269*H269,2)</f>
        <v>0</v>
      </c>
      <c r="BL269" s="16" t="s">
        <v>140</v>
      </c>
      <c r="BM269" s="215" t="s">
        <v>410</v>
      </c>
    </row>
    <row r="270" spans="1:65" s="2" customFormat="1" ht="19.5">
      <c r="A270" s="33"/>
      <c r="B270" s="34"/>
      <c r="C270" s="35"/>
      <c r="D270" s="217" t="s">
        <v>142</v>
      </c>
      <c r="E270" s="35"/>
      <c r="F270" s="218" t="s">
        <v>411</v>
      </c>
      <c r="G270" s="35"/>
      <c r="H270" s="35"/>
      <c r="I270" s="114"/>
      <c r="J270" s="35"/>
      <c r="K270" s="35"/>
      <c r="L270" s="38"/>
      <c r="M270" s="219"/>
      <c r="N270" s="220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142</v>
      </c>
      <c r="AU270" s="16" t="s">
        <v>85</v>
      </c>
    </row>
    <row r="271" spans="1:65" s="2" customFormat="1" ht="19.5">
      <c r="A271" s="33"/>
      <c r="B271" s="34"/>
      <c r="C271" s="35"/>
      <c r="D271" s="217" t="s">
        <v>159</v>
      </c>
      <c r="E271" s="35"/>
      <c r="F271" s="221" t="s">
        <v>402</v>
      </c>
      <c r="G271" s="35"/>
      <c r="H271" s="35"/>
      <c r="I271" s="114"/>
      <c r="J271" s="35"/>
      <c r="K271" s="35"/>
      <c r="L271" s="38"/>
      <c r="M271" s="219"/>
      <c r="N271" s="220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159</v>
      </c>
      <c r="AU271" s="16" t="s">
        <v>85</v>
      </c>
    </row>
    <row r="272" spans="1:65" s="2" customFormat="1" ht="21.75" customHeight="1">
      <c r="A272" s="33"/>
      <c r="B272" s="34"/>
      <c r="C272" s="203" t="s">
        <v>305</v>
      </c>
      <c r="D272" s="203" t="s">
        <v>136</v>
      </c>
      <c r="E272" s="204" t="s">
        <v>412</v>
      </c>
      <c r="F272" s="205" t="s">
        <v>413</v>
      </c>
      <c r="G272" s="206" t="s">
        <v>156</v>
      </c>
      <c r="H272" s="207">
        <v>6848.43</v>
      </c>
      <c r="I272" s="208"/>
      <c r="J272" s="209">
        <f>ROUND(I272*H272,2)</f>
        <v>0</v>
      </c>
      <c r="K272" s="210"/>
      <c r="L272" s="38"/>
      <c r="M272" s="211" t="s">
        <v>1</v>
      </c>
      <c r="N272" s="212" t="s">
        <v>40</v>
      </c>
      <c r="O272" s="70"/>
      <c r="P272" s="213">
        <f>O272*H272</f>
        <v>0</v>
      </c>
      <c r="Q272" s="213">
        <v>0.29160000000000003</v>
      </c>
      <c r="R272" s="213">
        <f>Q272*H272</f>
        <v>1997.0021880000002</v>
      </c>
      <c r="S272" s="213">
        <v>0</v>
      </c>
      <c r="T272" s="214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5" t="s">
        <v>140</v>
      </c>
      <c r="AT272" s="215" t="s">
        <v>136</v>
      </c>
      <c r="AU272" s="215" t="s">
        <v>85</v>
      </c>
      <c r="AY272" s="16" t="s">
        <v>134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83</v>
      </c>
      <c r="BK272" s="216">
        <f>ROUND(I272*H272,2)</f>
        <v>0</v>
      </c>
      <c r="BL272" s="16" t="s">
        <v>140</v>
      </c>
      <c r="BM272" s="215" t="s">
        <v>414</v>
      </c>
    </row>
    <row r="273" spans="1:65" s="2" customFormat="1" ht="19.5">
      <c r="A273" s="33"/>
      <c r="B273" s="34"/>
      <c r="C273" s="35"/>
      <c r="D273" s="217" t="s">
        <v>142</v>
      </c>
      <c r="E273" s="35"/>
      <c r="F273" s="218" t="s">
        <v>415</v>
      </c>
      <c r="G273" s="35"/>
      <c r="H273" s="35"/>
      <c r="I273" s="114"/>
      <c r="J273" s="35"/>
      <c r="K273" s="35"/>
      <c r="L273" s="38"/>
      <c r="M273" s="219"/>
      <c r="N273" s="220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142</v>
      </c>
      <c r="AU273" s="16" t="s">
        <v>85</v>
      </c>
    </row>
    <row r="274" spans="1:65" s="2" customFormat="1" ht="16.5" customHeight="1">
      <c r="A274" s="33"/>
      <c r="B274" s="34"/>
      <c r="C274" s="203" t="s">
        <v>416</v>
      </c>
      <c r="D274" s="203" t="s">
        <v>136</v>
      </c>
      <c r="E274" s="204" t="s">
        <v>417</v>
      </c>
      <c r="F274" s="205" t="s">
        <v>418</v>
      </c>
      <c r="G274" s="206" t="s">
        <v>156</v>
      </c>
      <c r="H274" s="207">
        <v>6355.74</v>
      </c>
      <c r="I274" s="208"/>
      <c r="J274" s="209">
        <f>ROUND(I274*H274,2)</f>
        <v>0</v>
      </c>
      <c r="K274" s="210"/>
      <c r="L274" s="38"/>
      <c r="M274" s="211" t="s">
        <v>1</v>
      </c>
      <c r="N274" s="212" t="s">
        <v>40</v>
      </c>
      <c r="O274" s="70"/>
      <c r="P274" s="213">
        <f>O274*H274</f>
        <v>0</v>
      </c>
      <c r="Q274" s="213">
        <v>0.36834</v>
      </c>
      <c r="R274" s="213">
        <f>Q274*H274</f>
        <v>2341.0732715999998</v>
      </c>
      <c r="S274" s="213">
        <v>0</v>
      </c>
      <c r="T274" s="214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5" t="s">
        <v>140</v>
      </c>
      <c r="AT274" s="215" t="s">
        <v>136</v>
      </c>
      <c r="AU274" s="215" t="s">
        <v>85</v>
      </c>
      <c r="AY274" s="16" t="s">
        <v>134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83</v>
      </c>
      <c r="BK274" s="216">
        <f>ROUND(I274*H274,2)</f>
        <v>0</v>
      </c>
      <c r="BL274" s="16" t="s">
        <v>140</v>
      </c>
      <c r="BM274" s="215" t="s">
        <v>419</v>
      </c>
    </row>
    <row r="275" spans="1:65" s="2" customFormat="1" ht="19.5">
      <c r="A275" s="33"/>
      <c r="B275" s="34"/>
      <c r="C275" s="35"/>
      <c r="D275" s="217" t="s">
        <v>142</v>
      </c>
      <c r="E275" s="35"/>
      <c r="F275" s="218" t="s">
        <v>420</v>
      </c>
      <c r="G275" s="35"/>
      <c r="H275" s="35"/>
      <c r="I275" s="114"/>
      <c r="J275" s="35"/>
      <c r="K275" s="35"/>
      <c r="L275" s="38"/>
      <c r="M275" s="219"/>
      <c r="N275" s="220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142</v>
      </c>
      <c r="AU275" s="16" t="s">
        <v>85</v>
      </c>
    </row>
    <row r="276" spans="1:65" s="2" customFormat="1" ht="21.75" customHeight="1">
      <c r="A276" s="33"/>
      <c r="B276" s="34"/>
      <c r="C276" s="203" t="s">
        <v>309</v>
      </c>
      <c r="D276" s="203" t="s">
        <v>136</v>
      </c>
      <c r="E276" s="204" t="s">
        <v>421</v>
      </c>
      <c r="F276" s="205" t="s">
        <v>422</v>
      </c>
      <c r="G276" s="206" t="s">
        <v>156</v>
      </c>
      <c r="H276" s="207">
        <v>5994.43</v>
      </c>
      <c r="I276" s="208"/>
      <c r="J276" s="209">
        <f>ROUND(I276*H276,2)</f>
        <v>0</v>
      </c>
      <c r="K276" s="210"/>
      <c r="L276" s="38"/>
      <c r="M276" s="211" t="s">
        <v>1</v>
      </c>
      <c r="N276" s="212" t="s">
        <v>40</v>
      </c>
      <c r="O276" s="70"/>
      <c r="P276" s="213">
        <f>O276*H276</f>
        <v>0</v>
      </c>
      <c r="Q276" s="213">
        <v>0.18462999999999999</v>
      </c>
      <c r="R276" s="213">
        <f>Q276*H276</f>
        <v>1106.7516109000001</v>
      </c>
      <c r="S276" s="213">
        <v>0</v>
      </c>
      <c r="T276" s="214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5" t="s">
        <v>140</v>
      </c>
      <c r="AT276" s="215" t="s">
        <v>136</v>
      </c>
      <c r="AU276" s="215" t="s">
        <v>85</v>
      </c>
      <c r="AY276" s="16" t="s">
        <v>134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83</v>
      </c>
      <c r="BK276" s="216">
        <f>ROUND(I276*H276,2)</f>
        <v>0</v>
      </c>
      <c r="BL276" s="16" t="s">
        <v>140</v>
      </c>
      <c r="BM276" s="215" t="s">
        <v>423</v>
      </c>
    </row>
    <row r="277" spans="1:65" s="2" customFormat="1" ht="29.25">
      <c r="A277" s="33"/>
      <c r="B277" s="34"/>
      <c r="C277" s="35"/>
      <c r="D277" s="217" t="s">
        <v>142</v>
      </c>
      <c r="E277" s="35"/>
      <c r="F277" s="218" t="s">
        <v>424</v>
      </c>
      <c r="G277" s="35"/>
      <c r="H277" s="35"/>
      <c r="I277" s="114"/>
      <c r="J277" s="35"/>
      <c r="K277" s="35"/>
      <c r="L277" s="38"/>
      <c r="M277" s="219"/>
      <c r="N277" s="220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142</v>
      </c>
      <c r="AU277" s="16" t="s">
        <v>85</v>
      </c>
    </row>
    <row r="278" spans="1:65" s="2" customFormat="1" ht="16.5" customHeight="1">
      <c r="A278" s="33"/>
      <c r="B278" s="34"/>
      <c r="C278" s="203" t="s">
        <v>425</v>
      </c>
      <c r="D278" s="203" t="s">
        <v>136</v>
      </c>
      <c r="E278" s="204" t="s">
        <v>426</v>
      </c>
      <c r="F278" s="205" t="s">
        <v>427</v>
      </c>
      <c r="G278" s="206" t="s">
        <v>146</v>
      </c>
      <c r="H278" s="207">
        <v>689.77</v>
      </c>
      <c r="I278" s="208"/>
      <c r="J278" s="209">
        <f>ROUND(I278*H278,2)</f>
        <v>0</v>
      </c>
      <c r="K278" s="210"/>
      <c r="L278" s="38"/>
      <c r="M278" s="211" t="s">
        <v>1</v>
      </c>
      <c r="N278" s="212" t="s">
        <v>40</v>
      </c>
      <c r="O278" s="70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5" t="s">
        <v>140</v>
      </c>
      <c r="AT278" s="215" t="s">
        <v>136</v>
      </c>
      <c r="AU278" s="215" t="s">
        <v>85</v>
      </c>
      <c r="AY278" s="16" t="s">
        <v>134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6" t="s">
        <v>83</v>
      </c>
      <c r="BK278" s="216">
        <f>ROUND(I278*H278,2)</f>
        <v>0</v>
      </c>
      <c r="BL278" s="16" t="s">
        <v>140</v>
      </c>
      <c r="BM278" s="215" t="s">
        <v>428</v>
      </c>
    </row>
    <row r="279" spans="1:65" s="2" customFormat="1" ht="11.25">
      <c r="A279" s="33"/>
      <c r="B279" s="34"/>
      <c r="C279" s="35"/>
      <c r="D279" s="217" t="s">
        <v>142</v>
      </c>
      <c r="E279" s="35"/>
      <c r="F279" s="218" t="s">
        <v>429</v>
      </c>
      <c r="G279" s="35"/>
      <c r="H279" s="35"/>
      <c r="I279" s="114"/>
      <c r="J279" s="35"/>
      <c r="K279" s="35"/>
      <c r="L279" s="38"/>
      <c r="M279" s="219"/>
      <c r="N279" s="220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142</v>
      </c>
      <c r="AU279" s="16" t="s">
        <v>85</v>
      </c>
    </row>
    <row r="280" spans="1:65" s="2" customFormat="1" ht="21.75" customHeight="1">
      <c r="A280" s="33"/>
      <c r="B280" s="34"/>
      <c r="C280" s="203" t="s">
        <v>430</v>
      </c>
      <c r="D280" s="203" t="s">
        <v>136</v>
      </c>
      <c r="E280" s="204" t="s">
        <v>431</v>
      </c>
      <c r="F280" s="205" t="s">
        <v>432</v>
      </c>
      <c r="G280" s="206" t="s">
        <v>156</v>
      </c>
      <c r="H280" s="207">
        <v>160</v>
      </c>
      <c r="I280" s="208"/>
      <c r="J280" s="209">
        <f>ROUND(I280*H280,2)</f>
        <v>0</v>
      </c>
      <c r="K280" s="210"/>
      <c r="L280" s="38"/>
      <c r="M280" s="211" t="s">
        <v>1</v>
      </c>
      <c r="N280" s="212" t="s">
        <v>40</v>
      </c>
      <c r="O280" s="70"/>
      <c r="P280" s="213">
        <f>O280*H280</f>
        <v>0</v>
      </c>
      <c r="Q280" s="213">
        <v>9.3410000000000007E-2</v>
      </c>
      <c r="R280" s="213">
        <f>Q280*H280</f>
        <v>14.945600000000001</v>
      </c>
      <c r="S280" s="213">
        <v>0</v>
      </c>
      <c r="T280" s="214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5" t="s">
        <v>140</v>
      </c>
      <c r="AT280" s="215" t="s">
        <v>136</v>
      </c>
      <c r="AU280" s="215" t="s">
        <v>85</v>
      </c>
      <c r="AY280" s="16" t="s">
        <v>134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6" t="s">
        <v>83</v>
      </c>
      <c r="BK280" s="216">
        <f>ROUND(I280*H280,2)</f>
        <v>0</v>
      </c>
      <c r="BL280" s="16" t="s">
        <v>140</v>
      </c>
      <c r="BM280" s="215" t="s">
        <v>433</v>
      </c>
    </row>
    <row r="281" spans="1:65" s="2" customFormat="1" ht="29.25">
      <c r="A281" s="33"/>
      <c r="B281" s="34"/>
      <c r="C281" s="35"/>
      <c r="D281" s="217" t="s">
        <v>142</v>
      </c>
      <c r="E281" s="35"/>
      <c r="F281" s="218" t="s">
        <v>434</v>
      </c>
      <c r="G281" s="35"/>
      <c r="H281" s="35"/>
      <c r="I281" s="114"/>
      <c r="J281" s="35"/>
      <c r="K281" s="35"/>
      <c r="L281" s="38"/>
      <c r="M281" s="219"/>
      <c r="N281" s="220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142</v>
      </c>
      <c r="AU281" s="16" t="s">
        <v>85</v>
      </c>
    </row>
    <row r="282" spans="1:65" s="2" customFormat="1" ht="19.5">
      <c r="A282" s="33"/>
      <c r="B282" s="34"/>
      <c r="C282" s="35"/>
      <c r="D282" s="217" t="s">
        <v>159</v>
      </c>
      <c r="E282" s="35"/>
      <c r="F282" s="221" t="s">
        <v>435</v>
      </c>
      <c r="G282" s="35"/>
      <c r="H282" s="35"/>
      <c r="I282" s="114"/>
      <c r="J282" s="35"/>
      <c r="K282" s="35"/>
      <c r="L282" s="38"/>
      <c r="M282" s="219"/>
      <c r="N282" s="220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159</v>
      </c>
      <c r="AU282" s="16" t="s">
        <v>85</v>
      </c>
    </row>
    <row r="283" spans="1:65" s="2" customFormat="1" ht="21.75" customHeight="1">
      <c r="A283" s="33"/>
      <c r="B283" s="34"/>
      <c r="C283" s="203" t="s">
        <v>436</v>
      </c>
      <c r="D283" s="203" t="s">
        <v>136</v>
      </c>
      <c r="E283" s="204" t="s">
        <v>437</v>
      </c>
      <c r="F283" s="205" t="s">
        <v>438</v>
      </c>
      <c r="G283" s="206" t="s">
        <v>156</v>
      </c>
      <c r="H283" s="207">
        <v>5813.98</v>
      </c>
      <c r="I283" s="208"/>
      <c r="J283" s="209">
        <f>ROUND(I283*H283,2)</f>
        <v>0</v>
      </c>
      <c r="K283" s="210"/>
      <c r="L283" s="38"/>
      <c r="M283" s="211" t="s">
        <v>1</v>
      </c>
      <c r="N283" s="212" t="s">
        <v>40</v>
      </c>
      <c r="O283" s="70"/>
      <c r="P283" s="213">
        <f>O283*H283</f>
        <v>0</v>
      </c>
      <c r="Q283" s="213">
        <v>0.10373</v>
      </c>
      <c r="R283" s="213">
        <f>Q283*H283</f>
        <v>603.08414540000001</v>
      </c>
      <c r="S283" s="213">
        <v>0</v>
      </c>
      <c r="T283" s="214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5" t="s">
        <v>140</v>
      </c>
      <c r="AT283" s="215" t="s">
        <v>136</v>
      </c>
      <c r="AU283" s="215" t="s">
        <v>85</v>
      </c>
      <c r="AY283" s="16" t="s">
        <v>134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83</v>
      </c>
      <c r="BK283" s="216">
        <f>ROUND(I283*H283,2)</f>
        <v>0</v>
      </c>
      <c r="BL283" s="16" t="s">
        <v>140</v>
      </c>
      <c r="BM283" s="215" t="s">
        <v>439</v>
      </c>
    </row>
    <row r="284" spans="1:65" s="2" customFormat="1" ht="29.25">
      <c r="A284" s="33"/>
      <c r="B284" s="34"/>
      <c r="C284" s="35"/>
      <c r="D284" s="217" t="s">
        <v>142</v>
      </c>
      <c r="E284" s="35"/>
      <c r="F284" s="218" t="s">
        <v>440</v>
      </c>
      <c r="G284" s="35"/>
      <c r="H284" s="35"/>
      <c r="I284" s="114"/>
      <c r="J284" s="35"/>
      <c r="K284" s="35"/>
      <c r="L284" s="38"/>
      <c r="M284" s="219"/>
      <c r="N284" s="220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142</v>
      </c>
      <c r="AU284" s="16" t="s">
        <v>85</v>
      </c>
    </row>
    <row r="285" spans="1:65" s="2" customFormat="1" ht="16.5" customHeight="1">
      <c r="A285" s="33"/>
      <c r="B285" s="34"/>
      <c r="C285" s="244" t="s">
        <v>314</v>
      </c>
      <c r="D285" s="244" t="s">
        <v>269</v>
      </c>
      <c r="E285" s="245" t="s">
        <v>441</v>
      </c>
      <c r="F285" s="246" t="s">
        <v>442</v>
      </c>
      <c r="G285" s="247" t="s">
        <v>304</v>
      </c>
      <c r="H285" s="248">
        <v>1267.1099999999999</v>
      </c>
      <c r="I285" s="249"/>
      <c r="J285" s="250">
        <f>ROUND(I285*H285,2)</f>
        <v>0</v>
      </c>
      <c r="K285" s="251"/>
      <c r="L285" s="252"/>
      <c r="M285" s="253" t="s">
        <v>1</v>
      </c>
      <c r="N285" s="254" t="s">
        <v>40</v>
      </c>
      <c r="O285" s="70"/>
      <c r="P285" s="213">
        <f>O285*H285</f>
        <v>0</v>
      </c>
      <c r="Q285" s="213">
        <v>1</v>
      </c>
      <c r="R285" s="213">
        <f>Q285*H285</f>
        <v>1267.1099999999999</v>
      </c>
      <c r="S285" s="213">
        <v>0</v>
      </c>
      <c r="T285" s="214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5" t="s">
        <v>181</v>
      </c>
      <c r="AT285" s="215" t="s">
        <v>269</v>
      </c>
      <c r="AU285" s="215" t="s">
        <v>85</v>
      </c>
      <c r="AY285" s="16" t="s">
        <v>134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83</v>
      </c>
      <c r="BK285" s="216">
        <f>ROUND(I285*H285,2)</f>
        <v>0</v>
      </c>
      <c r="BL285" s="16" t="s">
        <v>140</v>
      </c>
      <c r="BM285" s="215" t="s">
        <v>443</v>
      </c>
    </row>
    <row r="286" spans="1:65" s="2" customFormat="1" ht="11.25">
      <c r="A286" s="33"/>
      <c r="B286" s="34"/>
      <c r="C286" s="35"/>
      <c r="D286" s="217" t="s">
        <v>142</v>
      </c>
      <c r="E286" s="35"/>
      <c r="F286" s="218" t="s">
        <v>442</v>
      </c>
      <c r="G286" s="35"/>
      <c r="H286" s="35"/>
      <c r="I286" s="114"/>
      <c r="J286" s="35"/>
      <c r="K286" s="35"/>
      <c r="L286" s="38"/>
      <c r="M286" s="219"/>
      <c r="N286" s="220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142</v>
      </c>
      <c r="AU286" s="16" t="s">
        <v>85</v>
      </c>
    </row>
    <row r="287" spans="1:65" s="2" customFormat="1" ht="19.5">
      <c r="A287" s="33"/>
      <c r="B287" s="34"/>
      <c r="C287" s="35"/>
      <c r="D287" s="217" t="s">
        <v>159</v>
      </c>
      <c r="E287" s="35"/>
      <c r="F287" s="221" t="s">
        <v>444</v>
      </c>
      <c r="G287" s="35"/>
      <c r="H287" s="35"/>
      <c r="I287" s="114"/>
      <c r="J287" s="35"/>
      <c r="K287" s="35"/>
      <c r="L287" s="38"/>
      <c r="M287" s="219"/>
      <c r="N287" s="220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159</v>
      </c>
      <c r="AU287" s="16" t="s">
        <v>85</v>
      </c>
    </row>
    <row r="288" spans="1:65" s="12" customFormat="1" ht="22.9" customHeight="1">
      <c r="B288" s="187"/>
      <c r="C288" s="188"/>
      <c r="D288" s="189" t="s">
        <v>74</v>
      </c>
      <c r="E288" s="201" t="s">
        <v>445</v>
      </c>
      <c r="F288" s="201" t="s">
        <v>446</v>
      </c>
      <c r="G288" s="188"/>
      <c r="H288" s="188"/>
      <c r="I288" s="191"/>
      <c r="J288" s="202">
        <f>BK288</f>
        <v>0</v>
      </c>
      <c r="K288" s="188"/>
      <c r="L288" s="193"/>
      <c r="M288" s="194"/>
      <c r="N288" s="195"/>
      <c r="O288" s="195"/>
      <c r="P288" s="196">
        <f>SUM(P289:P292)</f>
        <v>0</v>
      </c>
      <c r="Q288" s="195"/>
      <c r="R288" s="196">
        <f>SUM(R289:R292)</f>
        <v>10.380138599999999</v>
      </c>
      <c r="S288" s="195"/>
      <c r="T288" s="197">
        <f>SUM(T289:T292)</f>
        <v>0</v>
      </c>
      <c r="AR288" s="198" t="s">
        <v>83</v>
      </c>
      <c r="AT288" s="199" t="s">
        <v>74</v>
      </c>
      <c r="AU288" s="199" t="s">
        <v>83</v>
      </c>
      <c r="AY288" s="198" t="s">
        <v>134</v>
      </c>
      <c r="BK288" s="200">
        <f>SUM(BK289:BK292)</f>
        <v>0</v>
      </c>
    </row>
    <row r="289" spans="1:65" s="2" customFormat="1" ht="21.75" customHeight="1">
      <c r="A289" s="33"/>
      <c r="B289" s="34"/>
      <c r="C289" s="203" t="s">
        <v>447</v>
      </c>
      <c r="D289" s="203" t="s">
        <v>136</v>
      </c>
      <c r="E289" s="204" t="s">
        <v>448</v>
      </c>
      <c r="F289" s="205" t="s">
        <v>449</v>
      </c>
      <c r="G289" s="206" t="s">
        <v>350</v>
      </c>
      <c r="H289" s="207">
        <v>7</v>
      </c>
      <c r="I289" s="208"/>
      <c r="J289" s="209">
        <f>ROUND(I289*H289,2)</f>
        <v>0</v>
      </c>
      <c r="K289" s="210"/>
      <c r="L289" s="38"/>
      <c r="M289" s="211" t="s">
        <v>1</v>
      </c>
      <c r="N289" s="212" t="s">
        <v>40</v>
      </c>
      <c r="O289" s="70"/>
      <c r="P289" s="213">
        <f>O289*H289</f>
        <v>0</v>
      </c>
      <c r="Q289" s="213">
        <v>1.98E-5</v>
      </c>
      <c r="R289" s="213">
        <f>Q289*H289</f>
        <v>1.3860000000000001E-4</v>
      </c>
      <c r="S289" s="213">
        <v>0</v>
      </c>
      <c r="T289" s="214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15" t="s">
        <v>140</v>
      </c>
      <c r="AT289" s="215" t="s">
        <v>136</v>
      </c>
      <c r="AU289" s="215" t="s">
        <v>85</v>
      </c>
      <c r="AY289" s="16" t="s">
        <v>134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83</v>
      </c>
      <c r="BK289" s="216">
        <f>ROUND(I289*H289,2)</f>
        <v>0</v>
      </c>
      <c r="BL289" s="16" t="s">
        <v>140</v>
      </c>
      <c r="BM289" s="215" t="s">
        <v>450</v>
      </c>
    </row>
    <row r="290" spans="1:65" s="2" customFormat="1" ht="19.5">
      <c r="A290" s="33"/>
      <c r="B290" s="34"/>
      <c r="C290" s="35"/>
      <c r="D290" s="217" t="s">
        <v>142</v>
      </c>
      <c r="E290" s="35"/>
      <c r="F290" s="218" t="s">
        <v>451</v>
      </c>
      <c r="G290" s="35"/>
      <c r="H290" s="35"/>
      <c r="I290" s="114"/>
      <c r="J290" s="35"/>
      <c r="K290" s="35"/>
      <c r="L290" s="38"/>
      <c r="M290" s="219"/>
      <c r="N290" s="220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142</v>
      </c>
      <c r="AU290" s="16" t="s">
        <v>85</v>
      </c>
    </row>
    <row r="291" spans="1:65" s="2" customFormat="1" ht="21.75" customHeight="1">
      <c r="A291" s="33"/>
      <c r="B291" s="34"/>
      <c r="C291" s="244" t="s">
        <v>318</v>
      </c>
      <c r="D291" s="244" t="s">
        <v>269</v>
      </c>
      <c r="E291" s="245" t="s">
        <v>452</v>
      </c>
      <c r="F291" s="246" t="s">
        <v>453</v>
      </c>
      <c r="G291" s="247" t="s">
        <v>139</v>
      </c>
      <c r="H291" s="248">
        <v>3</v>
      </c>
      <c r="I291" s="249"/>
      <c r="J291" s="250">
        <f>ROUND(I291*H291,2)</f>
        <v>0</v>
      </c>
      <c r="K291" s="251"/>
      <c r="L291" s="252"/>
      <c r="M291" s="253" t="s">
        <v>1</v>
      </c>
      <c r="N291" s="254" t="s">
        <v>40</v>
      </c>
      <c r="O291" s="70"/>
      <c r="P291" s="213">
        <f>O291*H291</f>
        <v>0</v>
      </c>
      <c r="Q291" s="213">
        <v>3.46</v>
      </c>
      <c r="R291" s="213">
        <f>Q291*H291</f>
        <v>10.379999999999999</v>
      </c>
      <c r="S291" s="213">
        <v>0</v>
      </c>
      <c r="T291" s="214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5" t="s">
        <v>181</v>
      </c>
      <c r="AT291" s="215" t="s">
        <v>269</v>
      </c>
      <c r="AU291" s="215" t="s">
        <v>85</v>
      </c>
      <c r="AY291" s="16" t="s">
        <v>134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6" t="s">
        <v>83</v>
      </c>
      <c r="BK291" s="216">
        <f>ROUND(I291*H291,2)</f>
        <v>0</v>
      </c>
      <c r="BL291" s="16" t="s">
        <v>140</v>
      </c>
      <c r="BM291" s="215" t="s">
        <v>454</v>
      </c>
    </row>
    <row r="292" spans="1:65" s="2" customFormat="1" ht="19.5">
      <c r="A292" s="33"/>
      <c r="B292" s="34"/>
      <c r="C292" s="35"/>
      <c r="D292" s="217" t="s">
        <v>142</v>
      </c>
      <c r="E292" s="35"/>
      <c r="F292" s="218" t="s">
        <v>453</v>
      </c>
      <c r="G292" s="35"/>
      <c r="H292" s="35"/>
      <c r="I292" s="114"/>
      <c r="J292" s="35"/>
      <c r="K292" s="35"/>
      <c r="L292" s="38"/>
      <c r="M292" s="219"/>
      <c r="N292" s="220"/>
      <c r="O292" s="70"/>
      <c r="P292" s="70"/>
      <c r="Q292" s="70"/>
      <c r="R292" s="70"/>
      <c r="S292" s="70"/>
      <c r="T292" s="71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142</v>
      </c>
      <c r="AU292" s="16" t="s">
        <v>85</v>
      </c>
    </row>
    <row r="293" spans="1:65" s="12" customFormat="1" ht="22.9" customHeight="1">
      <c r="B293" s="187"/>
      <c r="C293" s="188"/>
      <c r="D293" s="189" t="s">
        <v>74</v>
      </c>
      <c r="E293" s="201" t="s">
        <v>187</v>
      </c>
      <c r="F293" s="201" t="s">
        <v>455</v>
      </c>
      <c r="G293" s="188"/>
      <c r="H293" s="188"/>
      <c r="I293" s="191"/>
      <c r="J293" s="202">
        <f>BK293</f>
        <v>0</v>
      </c>
      <c r="K293" s="188"/>
      <c r="L293" s="193"/>
      <c r="M293" s="194"/>
      <c r="N293" s="195"/>
      <c r="O293" s="195"/>
      <c r="P293" s="196">
        <f>SUM(P294:P338)</f>
        <v>0</v>
      </c>
      <c r="Q293" s="195"/>
      <c r="R293" s="196">
        <f>SUM(R294:R338)</f>
        <v>0.25281999999999999</v>
      </c>
      <c r="S293" s="195"/>
      <c r="T293" s="197">
        <f>SUM(T294:T338)</f>
        <v>30.6</v>
      </c>
      <c r="AR293" s="198" t="s">
        <v>83</v>
      </c>
      <c r="AT293" s="199" t="s">
        <v>74</v>
      </c>
      <c r="AU293" s="199" t="s">
        <v>83</v>
      </c>
      <c r="AY293" s="198" t="s">
        <v>134</v>
      </c>
      <c r="BK293" s="200">
        <f>SUM(BK294:BK338)</f>
        <v>0</v>
      </c>
    </row>
    <row r="294" spans="1:65" s="2" customFormat="1" ht="16.5" customHeight="1">
      <c r="A294" s="33"/>
      <c r="B294" s="34"/>
      <c r="C294" s="203" t="s">
        <v>456</v>
      </c>
      <c r="D294" s="203" t="s">
        <v>136</v>
      </c>
      <c r="E294" s="204" t="s">
        <v>457</v>
      </c>
      <c r="F294" s="205" t="s">
        <v>458</v>
      </c>
      <c r="G294" s="206" t="s">
        <v>350</v>
      </c>
      <c r="H294" s="207">
        <v>84</v>
      </c>
      <c r="I294" s="208"/>
      <c r="J294" s="209">
        <f>ROUND(I294*H294,2)</f>
        <v>0</v>
      </c>
      <c r="K294" s="210"/>
      <c r="L294" s="38"/>
      <c r="M294" s="211" t="s">
        <v>1</v>
      </c>
      <c r="N294" s="212" t="s">
        <v>40</v>
      </c>
      <c r="O294" s="70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15" t="s">
        <v>140</v>
      </c>
      <c r="AT294" s="215" t="s">
        <v>136</v>
      </c>
      <c r="AU294" s="215" t="s">
        <v>85</v>
      </c>
      <c r="AY294" s="16" t="s">
        <v>134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6" t="s">
        <v>83</v>
      </c>
      <c r="BK294" s="216">
        <f>ROUND(I294*H294,2)</f>
        <v>0</v>
      </c>
      <c r="BL294" s="16" t="s">
        <v>140</v>
      </c>
      <c r="BM294" s="215" t="s">
        <v>459</v>
      </c>
    </row>
    <row r="295" spans="1:65" s="2" customFormat="1" ht="39">
      <c r="A295" s="33"/>
      <c r="B295" s="34"/>
      <c r="C295" s="35"/>
      <c r="D295" s="217" t="s">
        <v>142</v>
      </c>
      <c r="E295" s="35"/>
      <c r="F295" s="218" t="s">
        <v>460</v>
      </c>
      <c r="G295" s="35"/>
      <c r="H295" s="35"/>
      <c r="I295" s="114"/>
      <c r="J295" s="35"/>
      <c r="K295" s="35"/>
      <c r="L295" s="38"/>
      <c r="M295" s="219"/>
      <c r="N295" s="220"/>
      <c r="O295" s="70"/>
      <c r="P295" s="70"/>
      <c r="Q295" s="70"/>
      <c r="R295" s="70"/>
      <c r="S295" s="70"/>
      <c r="T295" s="71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142</v>
      </c>
      <c r="AU295" s="16" t="s">
        <v>85</v>
      </c>
    </row>
    <row r="296" spans="1:65" s="2" customFormat="1" ht="19.5">
      <c r="A296" s="33"/>
      <c r="B296" s="34"/>
      <c r="C296" s="35"/>
      <c r="D296" s="217" t="s">
        <v>159</v>
      </c>
      <c r="E296" s="35"/>
      <c r="F296" s="221" t="s">
        <v>461</v>
      </c>
      <c r="G296" s="35"/>
      <c r="H296" s="35"/>
      <c r="I296" s="114"/>
      <c r="J296" s="35"/>
      <c r="K296" s="35"/>
      <c r="L296" s="38"/>
      <c r="M296" s="219"/>
      <c r="N296" s="220"/>
      <c r="O296" s="70"/>
      <c r="P296" s="70"/>
      <c r="Q296" s="70"/>
      <c r="R296" s="70"/>
      <c r="S296" s="70"/>
      <c r="T296" s="71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159</v>
      </c>
      <c r="AU296" s="16" t="s">
        <v>85</v>
      </c>
    </row>
    <row r="297" spans="1:65" s="2" customFormat="1" ht="21.75" customHeight="1">
      <c r="A297" s="33"/>
      <c r="B297" s="34"/>
      <c r="C297" s="203" t="s">
        <v>322</v>
      </c>
      <c r="D297" s="203" t="s">
        <v>136</v>
      </c>
      <c r="E297" s="204" t="s">
        <v>462</v>
      </c>
      <c r="F297" s="205" t="s">
        <v>463</v>
      </c>
      <c r="G297" s="206" t="s">
        <v>139</v>
      </c>
      <c r="H297" s="207">
        <v>6</v>
      </c>
      <c r="I297" s="208"/>
      <c r="J297" s="209">
        <f>ROUND(I297*H297,2)</f>
        <v>0</v>
      </c>
      <c r="K297" s="210"/>
      <c r="L297" s="38"/>
      <c r="M297" s="211" t="s">
        <v>1</v>
      </c>
      <c r="N297" s="212" t="s">
        <v>40</v>
      </c>
      <c r="O297" s="70"/>
      <c r="P297" s="213">
        <f>O297*H297</f>
        <v>0</v>
      </c>
      <c r="Q297" s="213">
        <v>6.9999999999999999E-4</v>
      </c>
      <c r="R297" s="213">
        <f>Q297*H297</f>
        <v>4.1999999999999997E-3</v>
      </c>
      <c r="S297" s="213">
        <v>0</v>
      </c>
      <c r="T297" s="214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5" t="s">
        <v>140</v>
      </c>
      <c r="AT297" s="215" t="s">
        <v>136</v>
      </c>
      <c r="AU297" s="215" t="s">
        <v>85</v>
      </c>
      <c r="AY297" s="16" t="s">
        <v>134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83</v>
      </c>
      <c r="BK297" s="216">
        <f>ROUND(I297*H297,2)</f>
        <v>0</v>
      </c>
      <c r="BL297" s="16" t="s">
        <v>140</v>
      </c>
      <c r="BM297" s="215" t="s">
        <v>464</v>
      </c>
    </row>
    <row r="298" spans="1:65" s="2" customFormat="1" ht="19.5">
      <c r="A298" s="33"/>
      <c r="B298" s="34"/>
      <c r="C298" s="35"/>
      <c r="D298" s="217" t="s">
        <v>142</v>
      </c>
      <c r="E298" s="35"/>
      <c r="F298" s="218" t="s">
        <v>465</v>
      </c>
      <c r="G298" s="35"/>
      <c r="H298" s="35"/>
      <c r="I298" s="114"/>
      <c r="J298" s="35"/>
      <c r="K298" s="35"/>
      <c r="L298" s="38"/>
      <c r="M298" s="219"/>
      <c r="N298" s="220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142</v>
      </c>
      <c r="AU298" s="16" t="s">
        <v>85</v>
      </c>
    </row>
    <row r="299" spans="1:65" s="2" customFormat="1" ht="21.75" customHeight="1">
      <c r="A299" s="33"/>
      <c r="B299" s="34"/>
      <c r="C299" s="244" t="s">
        <v>466</v>
      </c>
      <c r="D299" s="244" t="s">
        <v>269</v>
      </c>
      <c r="E299" s="245" t="s">
        <v>467</v>
      </c>
      <c r="F299" s="246" t="s">
        <v>468</v>
      </c>
      <c r="G299" s="247" t="s">
        <v>139</v>
      </c>
      <c r="H299" s="248">
        <v>4</v>
      </c>
      <c r="I299" s="249"/>
      <c r="J299" s="250">
        <f>ROUND(I299*H299,2)</f>
        <v>0</v>
      </c>
      <c r="K299" s="251"/>
      <c r="L299" s="252"/>
      <c r="M299" s="253" t="s">
        <v>1</v>
      </c>
      <c r="N299" s="254" t="s">
        <v>40</v>
      </c>
      <c r="O299" s="70"/>
      <c r="P299" s="213">
        <f>O299*H299</f>
        <v>0</v>
      </c>
      <c r="Q299" s="213">
        <v>1.2999999999999999E-3</v>
      </c>
      <c r="R299" s="213">
        <f>Q299*H299</f>
        <v>5.1999999999999998E-3</v>
      </c>
      <c r="S299" s="213">
        <v>0</v>
      </c>
      <c r="T299" s="214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5" t="s">
        <v>181</v>
      </c>
      <c r="AT299" s="215" t="s">
        <v>269</v>
      </c>
      <c r="AU299" s="215" t="s">
        <v>85</v>
      </c>
      <c r="AY299" s="16" t="s">
        <v>134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83</v>
      </c>
      <c r="BK299" s="216">
        <f>ROUND(I299*H299,2)</f>
        <v>0</v>
      </c>
      <c r="BL299" s="16" t="s">
        <v>140</v>
      </c>
      <c r="BM299" s="215" t="s">
        <v>469</v>
      </c>
    </row>
    <row r="300" spans="1:65" s="2" customFormat="1" ht="11.25">
      <c r="A300" s="33"/>
      <c r="B300" s="34"/>
      <c r="C300" s="35"/>
      <c r="D300" s="217" t="s">
        <v>142</v>
      </c>
      <c r="E300" s="35"/>
      <c r="F300" s="218" t="s">
        <v>468</v>
      </c>
      <c r="G300" s="35"/>
      <c r="H300" s="35"/>
      <c r="I300" s="114"/>
      <c r="J300" s="35"/>
      <c r="K300" s="35"/>
      <c r="L300" s="38"/>
      <c r="M300" s="219"/>
      <c r="N300" s="220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142</v>
      </c>
      <c r="AU300" s="16" t="s">
        <v>85</v>
      </c>
    </row>
    <row r="301" spans="1:65" s="2" customFormat="1" ht="21.75" customHeight="1">
      <c r="A301" s="33"/>
      <c r="B301" s="34"/>
      <c r="C301" s="244" t="s">
        <v>325</v>
      </c>
      <c r="D301" s="244" t="s">
        <v>269</v>
      </c>
      <c r="E301" s="245" t="s">
        <v>470</v>
      </c>
      <c r="F301" s="246" t="s">
        <v>471</v>
      </c>
      <c r="G301" s="247" t="s">
        <v>139</v>
      </c>
      <c r="H301" s="248">
        <v>2</v>
      </c>
      <c r="I301" s="249"/>
      <c r="J301" s="250">
        <f>ROUND(I301*H301,2)</f>
        <v>0</v>
      </c>
      <c r="K301" s="251"/>
      <c r="L301" s="252"/>
      <c r="M301" s="253" t="s">
        <v>1</v>
      </c>
      <c r="N301" s="254" t="s">
        <v>40</v>
      </c>
      <c r="O301" s="70"/>
      <c r="P301" s="213">
        <f>O301*H301</f>
        <v>0</v>
      </c>
      <c r="Q301" s="213">
        <v>2.5000000000000001E-3</v>
      </c>
      <c r="R301" s="213">
        <f>Q301*H301</f>
        <v>5.0000000000000001E-3</v>
      </c>
      <c r="S301" s="213">
        <v>0</v>
      </c>
      <c r="T301" s="214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15" t="s">
        <v>181</v>
      </c>
      <c r="AT301" s="215" t="s">
        <v>269</v>
      </c>
      <c r="AU301" s="215" t="s">
        <v>85</v>
      </c>
      <c r="AY301" s="16" t="s">
        <v>134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83</v>
      </c>
      <c r="BK301" s="216">
        <f>ROUND(I301*H301,2)</f>
        <v>0</v>
      </c>
      <c r="BL301" s="16" t="s">
        <v>140</v>
      </c>
      <c r="BM301" s="215" t="s">
        <v>472</v>
      </c>
    </row>
    <row r="302" spans="1:65" s="2" customFormat="1" ht="11.25">
      <c r="A302" s="33"/>
      <c r="B302" s="34"/>
      <c r="C302" s="35"/>
      <c r="D302" s="217" t="s">
        <v>142</v>
      </c>
      <c r="E302" s="35"/>
      <c r="F302" s="218" t="s">
        <v>471</v>
      </c>
      <c r="G302" s="35"/>
      <c r="H302" s="35"/>
      <c r="I302" s="114"/>
      <c r="J302" s="35"/>
      <c r="K302" s="35"/>
      <c r="L302" s="38"/>
      <c r="M302" s="219"/>
      <c r="N302" s="220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142</v>
      </c>
      <c r="AU302" s="16" t="s">
        <v>85</v>
      </c>
    </row>
    <row r="303" spans="1:65" s="2" customFormat="1" ht="21.75" customHeight="1">
      <c r="A303" s="33"/>
      <c r="B303" s="34"/>
      <c r="C303" s="203" t="s">
        <v>473</v>
      </c>
      <c r="D303" s="203" t="s">
        <v>136</v>
      </c>
      <c r="E303" s="204" t="s">
        <v>474</v>
      </c>
      <c r="F303" s="205" t="s">
        <v>475</v>
      </c>
      <c r="G303" s="206" t="s">
        <v>139</v>
      </c>
      <c r="H303" s="207">
        <v>2</v>
      </c>
      <c r="I303" s="208"/>
      <c r="J303" s="209">
        <f>ROUND(I303*H303,2)</f>
        <v>0</v>
      </c>
      <c r="K303" s="210"/>
      <c r="L303" s="38"/>
      <c r="M303" s="211" t="s">
        <v>1</v>
      </c>
      <c r="N303" s="212" t="s">
        <v>40</v>
      </c>
      <c r="O303" s="70"/>
      <c r="P303" s="213">
        <f>O303*H303</f>
        <v>0</v>
      </c>
      <c r="Q303" s="213">
        <v>0.10940999999999999</v>
      </c>
      <c r="R303" s="213">
        <f>Q303*H303</f>
        <v>0.21881999999999999</v>
      </c>
      <c r="S303" s="213">
        <v>0</v>
      </c>
      <c r="T303" s="214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5" t="s">
        <v>140</v>
      </c>
      <c r="AT303" s="215" t="s">
        <v>136</v>
      </c>
      <c r="AU303" s="215" t="s">
        <v>85</v>
      </c>
      <c r="AY303" s="16" t="s">
        <v>134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6" t="s">
        <v>83</v>
      </c>
      <c r="BK303" s="216">
        <f>ROUND(I303*H303,2)</f>
        <v>0</v>
      </c>
      <c r="BL303" s="16" t="s">
        <v>140</v>
      </c>
      <c r="BM303" s="215" t="s">
        <v>476</v>
      </c>
    </row>
    <row r="304" spans="1:65" s="2" customFormat="1" ht="19.5">
      <c r="A304" s="33"/>
      <c r="B304" s="34"/>
      <c r="C304" s="35"/>
      <c r="D304" s="217" t="s">
        <v>142</v>
      </c>
      <c r="E304" s="35"/>
      <c r="F304" s="218" t="s">
        <v>477</v>
      </c>
      <c r="G304" s="35"/>
      <c r="H304" s="35"/>
      <c r="I304" s="114"/>
      <c r="J304" s="35"/>
      <c r="K304" s="35"/>
      <c r="L304" s="38"/>
      <c r="M304" s="219"/>
      <c r="N304" s="220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142</v>
      </c>
      <c r="AU304" s="16" t="s">
        <v>85</v>
      </c>
    </row>
    <row r="305" spans="1:65" s="2" customFormat="1" ht="16.5" customHeight="1">
      <c r="A305" s="33"/>
      <c r="B305" s="34"/>
      <c r="C305" s="244" t="s">
        <v>330</v>
      </c>
      <c r="D305" s="244" t="s">
        <v>269</v>
      </c>
      <c r="E305" s="245" t="s">
        <v>478</v>
      </c>
      <c r="F305" s="246" t="s">
        <v>479</v>
      </c>
      <c r="G305" s="247" t="s">
        <v>139</v>
      </c>
      <c r="H305" s="248">
        <v>2</v>
      </c>
      <c r="I305" s="249"/>
      <c r="J305" s="250">
        <f>ROUND(I305*H305,2)</f>
        <v>0</v>
      </c>
      <c r="K305" s="251"/>
      <c r="L305" s="252"/>
      <c r="M305" s="253" t="s">
        <v>1</v>
      </c>
      <c r="N305" s="254" t="s">
        <v>40</v>
      </c>
      <c r="O305" s="70"/>
      <c r="P305" s="213">
        <f>O305*H305</f>
        <v>0</v>
      </c>
      <c r="Q305" s="213">
        <v>6.4999999999999997E-3</v>
      </c>
      <c r="R305" s="213">
        <f>Q305*H305</f>
        <v>1.2999999999999999E-2</v>
      </c>
      <c r="S305" s="213">
        <v>0</v>
      </c>
      <c r="T305" s="214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5" t="s">
        <v>181</v>
      </c>
      <c r="AT305" s="215" t="s">
        <v>269</v>
      </c>
      <c r="AU305" s="215" t="s">
        <v>85</v>
      </c>
      <c r="AY305" s="16" t="s">
        <v>134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6" t="s">
        <v>83</v>
      </c>
      <c r="BK305" s="216">
        <f>ROUND(I305*H305,2)</f>
        <v>0</v>
      </c>
      <c r="BL305" s="16" t="s">
        <v>140</v>
      </c>
      <c r="BM305" s="215" t="s">
        <v>480</v>
      </c>
    </row>
    <row r="306" spans="1:65" s="2" customFormat="1" ht="11.25">
      <c r="A306" s="33"/>
      <c r="B306" s="34"/>
      <c r="C306" s="35"/>
      <c r="D306" s="217" t="s">
        <v>142</v>
      </c>
      <c r="E306" s="35"/>
      <c r="F306" s="218" t="s">
        <v>479</v>
      </c>
      <c r="G306" s="35"/>
      <c r="H306" s="35"/>
      <c r="I306" s="114"/>
      <c r="J306" s="35"/>
      <c r="K306" s="35"/>
      <c r="L306" s="38"/>
      <c r="M306" s="219"/>
      <c r="N306" s="220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142</v>
      </c>
      <c r="AU306" s="16" t="s">
        <v>85</v>
      </c>
    </row>
    <row r="307" spans="1:65" s="2" customFormat="1" ht="16.5" customHeight="1">
      <c r="A307" s="33"/>
      <c r="B307" s="34"/>
      <c r="C307" s="244" t="s">
        <v>481</v>
      </c>
      <c r="D307" s="244" t="s">
        <v>269</v>
      </c>
      <c r="E307" s="245" t="s">
        <v>482</v>
      </c>
      <c r="F307" s="246" t="s">
        <v>483</v>
      </c>
      <c r="G307" s="247" t="s">
        <v>139</v>
      </c>
      <c r="H307" s="248">
        <v>2</v>
      </c>
      <c r="I307" s="249"/>
      <c r="J307" s="250">
        <f>ROUND(I307*H307,2)</f>
        <v>0</v>
      </c>
      <c r="K307" s="251"/>
      <c r="L307" s="252"/>
      <c r="M307" s="253" t="s">
        <v>1</v>
      </c>
      <c r="N307" s="254" t="s">
        <v>40</v>
      </c>
      <c r="O307" s="70"/>
      <c r="P307" s="213">
        <f>O307*H307</f>
        <v>0</v>
      </c>
      <c r="Q307" s="213">
        <v>3.3E-3</v>
      </c>
      <c r="R307" s="213">
        <f>Q307*H307</f>
        <v>6.6E-3</v>
      </c>
      <c r="S307" s="213">
        <v>0</v>
      </c>
      <c r="T307" s="214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5" t="s">
        <v>181</v>
      </c>
      <c r="AT307" s="215" t="s">
        <v>269</v>
      </c>
      <c r="AU307" s="215" t="s">
        <v>85</v>
      </c>
      <c r="AY307" s="16" t="s">
        <v>134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6" t="s">
        <v>83</v>
      </c>
      <c r="BK307" s="216">
        <f>ROUND(I307*H307,2)</f>
        <v>0</v>
      </c>
      <c r="BL307" s="16" t="s">
        <v>140</v>
      </c>
      <c r="BM307" s="215" t="s">
        <v>484</v>
      </c>
    </row>
    <row r="308" spans="1:65" s="2" customFormat="1" ht="11.25">
      <c r="A308" s="33"/>
      <c r="B308" s="34"/>
      <c r="C308" s="35"/>
      <c r="D308" s="217" t="s">
        <v>142</v>
      </c>
      <c r="E308" s="35"/>
      <c r="F308" s="218" t="s">
        <v>483</v>
      </c>
      <c r="G308" s="35"/>
      <c r="H308" s="35"/>
      <c r="I308" s="114"/>
      <c r="J308" s="35"/>
      <c r="K308" s="35"/>
      <c r="L308" s="38"/>
      <c r="M308" s="219"/>
      <c r="N308" s="220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142</v>
      </c>
      <c r="AU308" s="16" t="s">
        <v>85</v>
      </c>
    </row>
    <row r="309" spans="1:65" s="2" customFormat="1" ht="16.5" customHeight="1">
      <c r="A309" s="33"/>
      <c r="B309" s="34"/>
      <c r="C309" s="203" t="s">
        <v>344</v>
      </c>
      <c r="D309" s="203" t="s">
        <v>136</v>
      </c>
      <c r="E309" s="204" t="s">
        <v>485</v>
      </c>
      <c r="F309" s="205" t="s">
        <v>486</v>
      </c>
      <c r="G309" s="206" t="s">
        <v>350</v>
      </c>
      <c r="H309" s="207">
        <v>10</v>
      </c>
      <c r="I309" s="208"/>
      <c r="J309" s="209">
        <f>ROUND(I309*H309,2)</f>
        <v>0</v>
      </c>
      <c r="K309" s="210"/>
      <c r="L309" s="38"/>
      <c r="M309" s="211" t="s">
        <v>1</v>
      </c>
      <c r="N309" s="212" t="s">
        <v>40</v>
      </c>
      <c r="O309" s="70"/>
      <c r="P309" s="213">
        <f>O309*H309</f>
        <v>0</v>
      </c>
      <c r="Q309" s="213">
        <v>0</v>
      </c>
      <c r="R309" s="213">
        <f>Q309*H309</f>
        <v>0</v>
      </c>
      <c r="S309" s="213">
        <v>3.06</v>
      </c>
      <c r="T309" s="214">
        <f>S309*H309</f>
        <v>30.6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5" t="s">
        <v>140</v>
      </c>
      <c r="AT309" s="215" t="s">
        <v>136</v>
      </c>
      <c r="AU309" s="215" t="s">
        <v>85</v>
      </c>
      <c r="AY309" s="16" t="s">
        <v>134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6" t="s">
        <v>83</v>
      </c>
      <c r="BK309" s="216">
        <f>ROUND(I309*H309,2)</f>
        <v>0</v>
      </c>
      <c r="BL309" s="16" t="s">
        <v>140</v>
      </c>
      <c r="BM309" s="215" t="s">
        <v>487</v>
      </c>
    </row>
    <row r="310" spans="1:65" s="2" customFormat="1" ht="29.25">
      <c r="A310" s="33"/>
      <c r="B310" s="34"/>
      <c r="C310" s="35"/>
      <c r="D310" s="217" t="s">
        <v>142</v>
      </c>
      <c r="E310" s="35"/>
      <c r="F310" s="218" t="s">
        <v>488</v>
      </c>
      <c r="G310" s="35"/>
      <c r="H310" s="35"/>
      <c r="I310" s="114"/>
      <c r="J310" s="35"/>
      <c r="K310" s="35"/>
      <c r="L310" s="38"/>
      <c r="M310" s="219"/>
      <c r="N310" s="220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142</v>
      </c>
      <c r="AU310" s="16" t="s">
        <v>85</v>
      </c>
    </row>
    <row r="311" spans="1:65" s="2" customFormat="1" ht="21.75" customHeight="1">
      <c r="A311" s="33"/>
      <c r="B311" s="34"/>
      <c r="C311" s="203" t="s">
        <v>489</v>
      </c>
      <c r="D311" s="203" t="s">
        <v>136</v>
      </c>
      <c r="E311" s="204" t="s">
        <v>490</v>
      </c>
      <c r="F311" s="205" t="s">
        <v>491</v>
      </c>
      <c r="G311" s="206" t="s">
        <v>304</v>
      </c>
      <c r="H311" s="207">
        <v>2484.9</v>
      </c>
      <c r="I311" s="208"/>
      <c r="J311" s="209">
        <f>ROUND(I311*H311,2)</f>
        <v>0</v>
      </c>
      <c r="K311" s="210"/>
      <c r="L311" s="38"/>
      <c r="M311" s="211" t="s">
        <v>1</v>
      </c>
      <c r="N311" s="212" t="s">
        <v>40</v>
      </c>
      <c r="O311" s="70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5" t="s">
        <v>140</v>
      </c>
      <c r="AT311" s="215" t="s">
        <v>136</v>
      </c>
      <c r="AU311" s="215" t="s">
        <v>85</v>
      </c>
      <c r="AY311" s="16" t="s">
        <v>134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6" t="s">
        <v>83</v>
      </c>
      <c r="BK311" s="216">
        <f>ROUND(I311*H311,2)</f>
        <v>0</v>
      </c>
      <c r="BL311" s="16" t="s">
        <v>140</v>
      </c>
      <c r="BM311" s="215" t="s">
        <v>492</v>
      </c>
    </row>
    <row r="312" spans="1:65" s="2" customFormat="1" ht="19.5">
      <c r="A312" s="33"/>
      <c r="B312" s="34"/>
      <c r="C312" s="35"/>
      <c r="D312" s="217" t="s">
        <v>142</v>
      </c>
      <c r="E312" s="35"/>
      <c r="F312" s="218" t="s">
        <v>493</v>
      </c>
      <c r="G312" s="35"/>
      <c r="H312" s="35"/>
      <c r="I312" s="114"/>
      <c r="J312" s="35"/>
      <c r="K312" s="35"/>
      <c r="L312" s="38"/>
      <c r="M312" s="219"/>
      <c r="N312" s="220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142</v>
      </c>
      <c r="AU312" s="16" t="s">
        <v>85</v>
      </c>
    </row>
    <row r="313" spans="1:65" s="13" customFormat="1" ht="11.25">
      <c r="B313" s="222"/>
      <c r="C313" s="223"/>
      <c r="D313" s="217" t="s">
        <v>161</v>
      </c>
      <c r="E313" s="224" t="s">
        <v>1</v>
      </c>
      <c r="F313" s="225" t="s">
        <v>494</v>
      </c>
      <c r="G313" s="223"/>
      <c r="H313" s="226">
        <v>1963.44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161</v>
      </c>
      <c r="AU313" s="232" t="s">
        <v>85</v>
      </c>
      <c r="AV313" s="13" t="s">
        <v>85</v>
      </c>
      <c r="AW313" s="13" t="s">
        <v>32</v>
      </c>
      <c r="AX313" s="13" t="s">
        <v>75</v>
      </c>
      <c r="AY313" s="232" t="s">
        <v>134</v>
      </c>
    </row>
    <row r="314" spans="1:65" s="13" customFormat="1" ht="11.25">
      <c r="B314" s="222"/>
      <c r="C314" s="223"/>
      <c r="D314" s="217" t="s">
        <v>161</v>
      </c>
      <c r="E314" s="224" t="s">
        <v>1</v>
      </c>
      <c r="F314" s="225" t="s">
        <v>495</v>
      </c>
      <c r="G314" s="223"/>
      <c r="H314" s="226">
        <v>490.86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161</v>
      </c>
      <c r="AU314" s="232" t="s">
        <v>85</v>
      </c>
      <c r="AV314" s="13" t="s">
        <v>85</v>
      </c>
      <c r="AW314" s="13" t="s">
        <v>32</v>
      </c>
      <c r="AX314" s="13" t="s">
        <v>75</v>
      </c>
      <c r="AY314" s="232" t="s">
        <v>134</v>
      </c>
    </row>
    <row r="315" spans="1:65" s="13" customFormat="1" ht="11.25">
      <c r="B315" s="222"/>
      <c r="C315" s="223"/>
      <c r="D315" s="217" t="s">
        <v>161</v>
      </c>
      <c r="E315" s="224" t="s">
        <v>1</v>
      </c>
      <c r="F315" s="225" t="s">
        <v>496</v>
      </c>
      <c r="G315" s="223"/>
      <c r="H315" s="226">
        <v>30.6</v>
      </c>
      <c r="I315" s="227"/>
      <c r="J315" s="223"/>
      <c r="K315" s="223"/>
      <c r="L315" s="228"/>
      <c r="M315" s="229"/>
      <c r="N315" s="230"/>
      <c r="O315" s="230"/>
      <c r="P315" s="230"/>
      <c r="Q315" s="230"/>
      <c r="R315" s="230"/>
      <c r="S315" s="230"/>
      <c r="T315" s="231"/>
      <c r="AT315" s="232" t="s">
        <v>161</v>
      </c>
      <c r="AU315" s="232" t="s">
        <v>85</v>
      </c>
      <c r="AV315" s="13" t="s">
        <v>85</v>
      </c>
      <c r="AW315" s="13" t="s">
        <v>32</v>
      </c>
      <c r="AX315" s="13" t="s">
        <v>75</v>
      </c>
      <c r="AY315" s="232" t="s">
        <v>134</v>
      </c>
    </row>
    <row r="316" spans="1:65" s="14" customFormat="1" ht="11.25">
      <c r="B316" s="233"/>
      <c r="C316" s="234"/>
      <c r="D316" s="217" t="s">
        <v>161</v>
      </c>
      <c r="E316" s="235" t="s">
        <v>1</v>
      </c>
      <c r="F316" s="236" t="s">
        <v>194</v>
      </c>
      <c r="G316" s="234"/>
      <c r="H316" s="237">
        <v>2484.9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AT316" s="243" t="s">
        <v>161</v>
      </c>
      <c r="AU316" s="243" t="s">
        <v>85</v>
      </c>
      <c r="AV316" s="14" t="s">
        <v>140</v>
      </c>
      <c r="AW316" s="14" t="s">
        <v>32</v>
      </c>
      <c r="AX316" s="14" t="s">
        <v>83</v>
      </c>
      <c r="AY316" s="243" t="s">
        <v>134</v>
      </c>
    </row>
    <row r="317" spans="1:65" s="2" customFormat="1" ht="16.5" customHeight="1">
      <c r="A317" s="33"/>
      <c r="B317" s="34"/>
      <c r="C317" s="203" t="s">
        <v>497</v>
      </c>
      <c r="D317" s="203" t="s">
        <v>136</v>
      </c>
      <c r="E317" s="204" t="s">
        <v>498</v>
      </c>
      <c r="F317" s="205" t="s">
        <v>499</v>
      </c>
      <c r="G317" s="206" t="s">
        <v>304</v>
      </c>
      <c r="H317" s="207">
        <v>1.0920000000000001</v>
      </c>
      <c r="I317" s="208"/>
      <c r="J317" s="209">
        <f>ROUND(I317*H317,2)</f>
        <v>0</v>
      </c>
      <c r="K317" s="210"/>
      <c r="L317" s="38"/>
      <c r="M317" s="211" t="s">
        <v>1</v>
      </c>
      <c r="N317" s="212" t="s">
        <v>40</v>
      </c>
      <c r="O317" s="70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5" t="s">
        <v>140</v>
      </c>
      <c r="AT317" s="215" t="s">
        <v>136</v>
      </c>
      <c r="AU317" s="215" t="s">
        <v>85</v>
      </c>
      <c r="AY317" s="16" t="s">
        <v>134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6" t="s">
        <v>83</v>
      </c>
      <c r="BK317" s="216">
        <f>ROUND(I317*H317,2)</f>
        <v>0</v>
      </c>
      <c r="BL317" s="16" t="s">
        <v>140</v>
      </c>
      <c r="BM317" s="215" t="s">
        <v>500</v>
      </c>
    </row>
    <row r="318" spans="1:65" s="2" customFormat="1" ht="11.25">
      <c r="A318" s="33"/>
      <c r="B318" s="34"/>
      <c r="C318" s="35"/>
      <c r="D318" s="217" t="s">
        <v>142</v>
      </c>
      <c r="E318" s="35"/>
      <c r="F318" s="218" t="s">
        <v>499</v>
      </c>
      <c r="G318" s="35"/>
      <c r="H318" s="35"/>
      <c r="I318" s="114"/>
      <c r="J318" s="35"/>
      <c r="K318" s="35"/>
      <c r="L318" s="38"/>
      <c r="M318" s="219"/>
      <c r="N318" s="220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142</v>
      </c>
      <c r="AU318" s="16" t="s">
        <v>85</v>
      </c>
    </row>
    <row r="319" spans="1:65" s="2" customFormat="1" ht="16.5" customHeight="1">
      <c r="A319" s="33"/>
      <c r="B319" s="34"/>
      <c r="C319" s="203" t="s">
        <v>501</v>
      </c>
      <c r="D319" s="203" t="s">
        <v>136</v>
      </c>
      <c r="E319" s="204" t="s">
        <v>502</v>
      </c>
      <c r="F319" s="205" t="s">
        <v>503</v>
      </c>
      <c r="G319" s="206" t="s">
        <v>304</v>
      </c>
      <c r="H319" s="207">
        <v>4.8049999999999997</v>
      </c>
      <c r="I319" s="208"/>
      <c r="J319" s="209">
        <f>ROUND(I319*H319,2)</f>
        <v>0</v>
      </c>
      <c r="K319" s="210"/>
      <c r="L319" s="38"/>
      <c r="M319" s="211" t="s">
        <v>1</v>
      </c>
      <c r="N319" s="212" t="s">
        <v>40</v>
      </c>
      <c r="O319" s="70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5" t="s">
        <v>140</v>
      </c>
      <c r="AT319" s="215" t="s">
        <v>136</v>
      </c>
      <c r="AU319" s="215" t="s">
        <v>85</v>
      </c>
      <c r="AY319" s="16" t="s">
        <v>134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6" t="s">
        <v>83</v>
      </c>
      <c r="BK319" s="216">
        <f>ROUND(I319*H319,2)</f>
        <v>0</v>
      </c>
      <c r="BL319" s="16" t="s">
        <v>140</v>
      </c>
      <c r="BM319" s="215" t="s">
        <v>504</v>
      </c>
    </row>
    <row r="320" spans="1:65" s="2" customFormat="1" ht="11.25">
      <c r="A320" s="33"/>
      <c r="B320" s="34"/>
      <c r="C320" s="35"/>
      <c r="D320" s="217" t="s">
        <v>142</v>
      </c>
      <c r="E320" s="35"/>
      <c r="F320" s="218" t="s">
        <v>503</v>
      </c>
      <c r="G320" s="35"/>
      <c r="H320" s="35"/>
      <c r="I320" s="114"/>
      <c r="J320" s="35"/>
      <c r="K320" s="35"/>
      <c r="L320" s="38"/>
      <c r="M320" s="219"/>
      <c r="N320" s="220"/>
      <c r="O320" s="70"/>
      <c r="P320" s="70"/>
      <c r="Q320" s="70"/>
      <c r="R320" s="70"/>
      <c r="S320" s="70"/>
      <c r="T320" s="71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142</v>
      </c>
      <c r="AU320" s="16" t="s">
        <v>85</v>
      </c>
    </row>
    <row r="321" spans="1:65" s="2" customFormat="1" ht="21.75" customHeight="1">
      <c r="A321" s="33"/>
      <c r="B321" s="34"/>
      <c r="C321" s="203" t="s">
        <v>505</v>
      </c>
      <c r="D321" s="203" t="s">
        <v>136</v>
      </c>
      <c r="E321" s="204" t="s">
        <v>506</v>
      </c>
      <c r="F321" s="205" t="s">
        <v>507</v>
      </c>
      <c r="G321" s="206" t="s">
        <v>156</v>
      </c>
      <c r="H321" s="207">
        <v>5454</v>
      </c>
      <c r="I321" s="208"/>
      <c r="J321" s="209">
        <f>ROUND(I321*H321,2)</f>
        <v>0</v>
      </c>
      <c r="K321" s="210"/>
      <c r="L321" s="38"/>
      <c r="M321" s="211" t="s">
        <v>1</v>
      </c>
      <c r="N321" s="212" t="s">
        <v>40</v>
      </c>
      <c r="O321" s="70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5" t="s">
        <v>140</v>
      </c>
      <c r="AT321" s="215" t="s">
        <v>136</v>
      </c>
      <c r="AU321" s="215" t="s">
        <v>85</v>
      </c>
      <c r="AY321" s="16" t="s">
        <v>134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6" t="s">
        <v>83</v>
      </c>
      <c r="BK321" s="216">
        <f>ROUND(I321*H321,2)</f>
        <v>0</v>
      </c>
      <c r="BL321" s="16" t="s">
        <v>140</v>
      </c>
      <c r="BM321" s="215" t="s">
        <v>508</v>
      </c>
    </row>
    <row r="322" spans="1:65" s="2" customFormat="1" ht="39">
      <c r="A322" s="33"/>
      <c r="B322" s="34"/>
      <c r="C322" s="35"/>
      <c r="D322" s="217" t="s">
        <v>142</v>
      </c>
      <c r="E322" s="35"/>
      <c r="F322" s="218" t="s">
        <v>509</v>
      </c>
      <c r="G322" s="35"/>
      <c r="H322" s="35"/>
      <c r="I322" s="114"/>
      <c r="J322" s="35"/>
      <c r="K322" s="35"/>
      <c r="L322" s="38"/>
      <c r="M322" s="219"/>
      <c r="N322" s="220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142</v>
      </c>
      <c r="AU322" s="16" t="s">
        <v>85</v>
      </c>
    </row>
    <row r="323" spans="1:65" s="13" customFormat="1" ht="11.25">
      <c r="B323" s="222"/>
      <c r="C323" s="223"/>
      <c r="D323" s="217" t="s">
        <v>161</v>
      </c>
      <c r="E323" s="224" t="s">
        <v>1</v>
      </c>
      <c r="F323" s="225" t="s">
        <v>510</v>
      </c>
      <c r="G323" s="223"/>
      <c r="H323" s="226">
        <v>5454</v>
      </c>
      <c r="I323" s="227"/>
      <c r="J323" s="223"/>
      <c r="K323" s="223"/>
      <c r="L323" s="228"/>
      <c r="M323" s="229"/>
      <c r="N323" s="230"/>
      <c r="O323" s="230"/>
      <c r="P323" s="230"/>
      <c r="Q323" s="230"/>
      <c r="R323" s="230"/>
      <c r="S323" s="230"/>
      <c r="T323" s="231"/>
      <c r="AT323" s="232" t="s">
        <v>161</v>
      </c>
      <c r="AU323" s="232" t="s">
        <v>85</v>
      </c>
      <c r="AV323" s="13" t="s">
        <v>85</v>
      </c>
      <c r="AW323" s="13" t="s">
        <v>32</v>
      </c>
      <c r="AX323" s="13" t="s">
        <v>83</v>
      </c>
      <c r="AY323" s="232" t="s">
        <v>134</v>
      </c>
    </row>
    <row r="324" spans="1:65" s="2" customFormat="1" ht="16.5" customHeight="1">
      <c r="A324" s="33"/>
      <c r="B324" s="34"/>
      <c r="C324" s="203" t="s">
        <v>511</v>
      </c>
      <c r="D324" s="203" t="s">
        <v>136</v>
      </c>
      <c r="E324" s="204" t="s">
        <v>512</v>
      </c>
      <c r="F324" s="205" t="s">
        <v>513</v>
      </c>
      <c r="G324" s="206" t="s">
        <v>304</v>
      </c>
      <c r="H324" s="207">
        <v>1.0920000000000001</v>
      </c>
      <c r="I324" s="208"/>
      <c r="J324" s="209">
        <f>ROUND(I324*H324,2)</f>
        <v>0</v>
      </c>
      <c r="K324" s="210"/>
      <c r="L324" s="38"/>
      <c r="M324" s="211" t="s">
        <v>1</v>
      </c>
      <c r="N324" s="212" t="s">
        <v>40</v>
      </c>
      <c r="O324" s="70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15" t="s">
        <v>140</v>
      </c>
      <c r="AT324" s="215" t="s">
        <v>136</v>
      </c>
      <c r="AU324" s="215" t="s">
        <v>85</v>
      </c>
      <c r="AY324" s="16" t="s">
        <v>134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6" t="s">
        <v>83</v>
      </c>
      <c r="BK324" s="216">
        <f>ROUND(I324*H324,2)</f>
        <v>0</v>
      </c>
      <c r="BL324" s="16" t="s">
        <v>140</v>
      </c>
      <c r="BM324" s="215" t="s">
        <v>514</v>
      </c>
    </row>
    <row r="325" spans="1:65" s="2" customFormat="1" ht="19.5">
      <c r="A325" s="33"/>
      <c r="B325" s="34"/>
      <c r="C325" s="35"/>
      <c r="D325" s="217" t="s">
        <v>142</v>
      </c>
      <c r="E325" s="35"/>
      <c r="F325" s="218" t="s">
        <v>515</v>
      </c>
      <c r="G325" s="35"/>
      <c r="H325" s="35"/>
      <c r="I325" s="114"/>
      <c r="J325" s="35"/>
      <c r="K325" s="35"/>
      <c r="L325" s="38"/>
      <c r="M325" s="219"/>
      <c r="N325" s="220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142</v>
      </c>
      <c r="AU325" s="16" t="s">
        <v>85</v>
      </c>
    </row>
    <row r="326" spans="1:65" s="2" customFormat="1" ht="19.5">
      <c r="A326" s="33"/>
      <c r="B326" s="34"/>
      <c r="C326" s="35"/>
      <c r="D326" s="217" t="s">
        <v>159</v>
      </c>
      <c r="E326" s="35"/>
      <c r="F326" s="221" t="s">
        <v>516</v>
      </c>
      <c r="G326" s="35"/>
      <c r="H326" s="35"/>
      <c r="I326" s="114"/>
      <c r="J326" s="35"/>
      <c r="K326" s="35"/>
      <c r="L326" s="38"/>
      <c r="M326" s="219"/>
      <c r="N326" s="220"/>
      <c r="O326" s="70"/>
      <c r="P326" s="70"/>
      <c r="Q326" s="70"/>
      <c r="R326" s="70"/>
      <c r="S326" s="70"/>
      <c r="T326" s="71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159</v>
      </c>
      <c r="AU326" s="16" t="s">
        <v>85</v>
      </c>
    </row>
    <row r="327" spans="1:65" s="2" customFormat="1" ht="33" customHeight="1">
      <c r="A327" s="33"/>
      <c r="B327" s="34"/>
      <c r="C327" s="203" t="s">
        <v>517</v>
      </c>
      <c r="D327" s="203" t="s">
        <v>136</v>
      </c>
      <c r="E327" s="204" t="s">
        <v>518</v>
      </c>
      <c r="F327" s="205" t="s">
        <v>519</v>
      </c>
      <c r="G327" s="206" t="s">
        <v>304</v>
      </c>
      <c r="H327" s="207">
        <v>1.0920000000000001</v>
      </c>
      <c r="I327" s="208"/>
      <c r="J327" s="209">
        <f>ROUND(I327*H327,2)</f>
        <v>0</v>
      </c>
      <c r="K327" s="210"/>
      <c r="L327" s="38"/>
      <c r="M327" s="211" t="s">
        <v>1</v>
      </c>
      <c r="N327" s="212" t="s">
        <v>40</v>
      </c>
      <c r="O327" s="70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5" t="s">
        <v>140</v>
      </c>
      <c r="AT327" s="215" t="s">
        <v>136</v>
      </c>
      <c r="AU327" s="215" t="s">
        <v>85</v>
      </c>
      <c r="AY327" s="16" t="s">
        <v>134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6" t="s">
        <v>83</v>
      </c>
      <c r="BK327" s="216">
        <f>ROUND(I327*H327,2)</f>
        <v>0</v>
      </c>
      <c r="BL327" s="16" t="s">
        <v>140</v>
      </c>
      <c r="BM327" s="215" t="s">
        <v>520</v>
      </c>
    </row>
    <row r="328" spans="1:65" s="2" customFormat="1" ht="29.25">
      <c r="A328" s="33"/>
      <c r="B328" s="34"/>
      <c r="C328" s="35"/>
      <c r="D328" s="217" t="s">
        <v>142</v>
      </c>
      <c r="E328" s="35"/>
      <c r="F328" s="218" t="s">
        <v>521</v>
      </c>
      <c r="G328" s="35"/>
      <c r="H328" s="35"/>
      <c r="I328" s="114"/>
      <c r="J328" s="35"/>
      <c r="K328" s="35"/>
      <c r="L328" s="38"/>
      <c r="M328" s="219"/>
      <c r="N328" s="220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142</v>
      </c>
      <c r="AU328" s="16" t="s">
        <v>85</v>
      </c>
    </row>
    <row r="329" spans="1:65" s="2" customFormat="1" ht="16.5" customHeight="1">
      <c r="A329" s="33"/>
      <c r="B329" s="34"/>
      <c r="C329" s="203" t="s">
        <v>522</v>
      </c>
      <c r="D329" s="203" t="s">
        <v>136</v>
      </c>
      <c r="E329" s="204" t="s">
        <v>523</v>
      </c>
      <c r="F329" s="205" t="s">
        <v>524</v>
      </c>
      <c r="G329" s="206" t="s">
        <v>304</v>
      </c>
      <c r="H329" s="207">
        <v>1963.44</v>
      </c>
      <c r="I329" s="208"/>
      <c r="J329" s="209">
        <f>ROUND(I329*H329,2)</f>
        <v>0</v>
      </c>
      <c r="K329" s="210"/>
      <c r="L329" s="38"/>
      <c r="M329" s="211" t="s">
        <v>1</v>
      </c>
      <c r="N329" s="212" t="s">
        <v>40</v>
      </c>
      <c r="O329" s="70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5" t="s">
        <v>140</v>
      </c>
      <c r="AT329" s="215" t="s">
        <v>136</v>
      </c>
      <c r="AU329" s="215" t="s">
        <v>85</v>
      </c>
      <c r="AY329" s="16" t="s">
        <v>134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6" t="s">
        <v>83</v>
      </c>
      <c r="BK329" s="216">
        <f>ROUND(I329*H329,2)</f>
        <v>0</v>
      </c>
      <c r="BL329" s="16" t="s">
        <v>140</v>
      </c>
      <c r="BM329" s="215" t="s">
        <v>85</v>
      </c>
    </row>
    <row r="330" spans="1:65" s="2" customFormat="1" ht="11.25">
      <c r="A330" s="33"/>
      <c r="B330" s="34"/>
      <c r="C330" s="35"/>
      <c r="D330" s="217" t="s">
        <v>142</v>
      </c>
      <c r="E330" s="35"/>
      <c r="F330" s="218" t="s">
        <v>525</v>
      </c>
      <c r="G330" s="35"/>
      <c r="H330" s="35"/>
      <c r="I330" s="114"/>
      <c r="J330" s="35"/>
      <c r="K330" s="35"/>
      <c r="L330" s="38"/>
      <c r="M330" s="219"/>
      <c r="N330" s="220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142</v>
      </c>
      <c r="AU330" s="16" t="s">
        <v>85</v>
      </c>
    </row>
    <row r="331" spans="1:65" s="2" customFormat="1" ht="19.5">
      <c r="A331" s="33"/>
      <c r="B331" s="34"/>
      <c r="C331" s="35"/>
      <c r="D331" s="217" t="s">
        <v>159</v>
      </c>
      <c r="E331" s="35"/>
      <c r="F331" s="221" t="s">
        <v>526</v>
      </c>
      <c r="G331" s="35"/>
      <c r="H331" s="35"/>
      <c r="I331" s="114"/>
      <c r="J331" s="35"/>
      <c r="K331" s="35"/>
      <c r="L331" s="38"/>
      <c r="M331" s="219"/>
      <c r="N331" s="220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159</v>
      </c>
      <c r="AU331" s="16" t="s">
        <v>85</v>
      </c>
    </row>
    <row r="332" spans="1:65" s="13" customFormat="1" ht="11.25">
      <c r="B332" s="222"/>
      <c r="C332" s="223"/>
      <c r="D332" s="217" t="s">
        <v>161</v>
      </c>
      <c r="E332" s="224" t="s">
        <v>1</v>
      </c>
      <c r="F332" s="225" t="s">
        <v>527</v>
      </c>
      <c r="G332" s="223"/>
      <c r="H332" s="226">
        <v>1963.44</v>
      </c>
      <c r="I332" s="227"/>
      <c r="J332" s="223"/>
      <c r="K332" s="223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161</v>
      </c>
      <c r="AU332" s="232" t="s">
        <v>85</v>
      </c>
      <c r="AV332" s="13" t="s">
        <v>85</v>
      </c>
      <c r="AW332" s="13" t="s">
        <v>32</v>
      </c>
      <c r="AX332" s="13" t="s">
        <v>83</v>
      </c>
      <c r="AY332" s="232" t="s">
        <v>134</v>
      </c>
    </row>
    <row r="333" spans="1:65" s="2" customFormat="1" ht="21.75" customHeight="1">
      <c r="A333" s="33"/>
      <c r="B333" s="34"/>
      <c r="C333" s="203" t="s">
        <v>528</v>
      </c>
      <c r="D333" s="203" t="s">
        <v>136</v>
      </c>
      <c r="E333" s="204" t="s">
        <v>529</v>
      </c>
      <c r="F333" s="205" t="s">
        <v>530</v>
      </c>
      <c r="G333" s="206" t="s">
        <v>304</v>
      </c>
      <c r="H333" s="207">
        <v>45341.46</v>
      </c>
      <c r="I333" s="208"/>
      <c r="J333" s="209">
        <f>ROUND(I333*H333,2)</f>
        <v>0</v>
      </c>
      <c r="K333" s="210"/>
      <c r="L333" s="38"/>
      <c r="M333" s="211" t="s">
        <v>1</v>
      </c>
      <c r="N333" s="212" t="s">
        <v>40</v>
      </c>
      <c r="O333" s="70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5" t="s">
        <v>140</v>
      </c>
      <c r="AT333" s="215" t="s">
        <v>136</v>
      </c>
      <c r="AU333" s="215" t="s">
        <v>85</v>
      </c>
      <c r="AY333" s="16" t="s">
        <v>134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6" t="s">
        <v>83</v>
      </c>
      <c r="BK333" s="216">
        <f>ROUND(I333*H333,2)</f>
        <v>0</v>
      </c>
      <c r="BL333" s="16" t="s">
        <v>140</v>
      </c>
      <c r="BM333" s="215" t="s">
        <v>531</v>
      </c>
    </row>
    <row r="334" spans="1:65" s="2" customFormat="1" ht="29.25">
      <c r="A334" s="33"/>
      <c r="B334" s="34"/>
      <c r="C334" s="35"/>
      <c r="D334" s="217" t="s">
        <v>142</v>
      </c>
      <c r="E334" s="35"/>
      <c r="F334" s="218" t="s">
        <v>532</v>
      </c>
      <c r="G334" s="35"/>
      <c r="H334" s="35"/>
      <c r="I334" s="114"/>
      <c r="J334" s="35"/>
      <c r="K334" s="35"/>
      <c r="L334" s="38"/>
      <c r="M334" s="219"/>
      <c r="N334" s="220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142</v>
      </c>
      <c r="AU334" s="16" t="s">
        <v>85</v>
      </c>
    </row>
    <row r="335" spans="1:65" s="13" customFormat="1" ht="11.25">
      <c r="B335" s="222"/>
      <c r="C335" s="223"/>
      <c r="D335" s="217" t="s">
        <v>161</v>
      </c>
      <c r="E335" s="224" t="s">
        <v>1</v>
      </c>
      <c r="F335" s="225" t="s">
        <v>533</v>
      </c>
      <c r="G335" s="223"/>
      <c r="H335" s="226">
        <v>1472.58</v>
      </c>
      <c r="I335" s="227"/>
      <c r="J335" s="223"/>
      <c r="K335" s="223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161</v>
      </c>
      <c r="AU335" s="232" t="s">
        <v>85</v>
      </c>
      <c r="AV335" s="13" t="s">
        <v>85</v>
      </c>
      <c r="AW335" s="13" t="s">
        <v>32</v>
      </c>
      <c r="AX335" s="13" t="s">
        <v>75</v>
      </c>
      <c r="AY335" s="232" t="s">
        <v>134</v>
      </c>
    </row>
    <row r="336" spans="1:65" s="13" customFormat="1" ht="11.25">
      <c r="B336" s="222"/>
      <c r="C336" s="223"/>
      <c r="D336" s="217" t="s">
        <v>161</v>
      </c>
      <c r="E336" s="224" t="s">
        <v>1</v>
      </c>
      <c r="F336" s="225" t="s">
        <v>534</v>
      </c>
      <c r="G336" s="223"/>
      <c r="H336" s="226">
        <v>43195.68</v>
      </c>
      <c r="I336" s="227"/>
      <c r="J336" s="223"/>
      <c r="K336" s="223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161</v>
      </c>
      <c r="AU336" s="232" t="s">
        <v>85</v>
      </c>
      <c r="AV336" s="13" t="s">
        <v>85</v>
      </c>
      <c r="AW336" s="13" t="s">
        <v>32</v>
      </c>
      <c r="AX336" s="13" t="s">
        <v>75</v>
      </c>
      <c r="AY336" s="232" t="s">
        <v>134</v>
      </c>
    </row>
    <row r="337" spans="1:65" s="13" customFormat="1" ht="11.25">
      <c r="B337" s="222"/>
      <c r="C337" s="223"/>
      <c r="D337" s="217" t="s">
        <v>161</v>
      </c>
      <c r="E337" s="224" t="s">
        <v>1</v>
      </c>
      <c r="F337" s="225" t="s">
        <v>535</v>
      </c>
      <c r="G337" s="223"/>
      <c r="H337" s="226">
        <v>673.2</v>
      </c>
      <c r="I337" s="227"/>
      <c r="J337" s="223"/>
      <c r="K337" s="223"/>
      <c r="L337" s="228"/>
      <c r="M337" s="229"/>
      <c r="N337" s="230"/>
      <c r="O337" s="230"/>
      <c r="P337" s="230"/>
      <c r="Q337" s="230"/>
      <c r="R337" s="230"/>
      <c r="S337" s="230"/>
      <c r="T337" s="231"/>
      <c r="AT337" s="232" t="s">
        <v>161</v>
      </c>
      <c r="AU337" s="232" t="s">
        <v>85</v>
      </c>
      <c r="AV337" s="13" t="s">
        <v>85</v>
      </c>
      <c r="AW337" s="13" t="s">
        <v>32</v>
      </c>
      <c r="AX337" s="13" t="s">
        <v>75</v>
      </c>
      <c r="AY337" s="232" t="s">
        <v>134</v>
      </c>
    </row>
    <row r="338" spans="1:65" s="14" customFormat="1" ht="11.25">
      <c r="B338" s="233"/>
      <c r="C338" s="234"/>
      <c r="D338" s="217" t="s">
        <v>161</v>
      </c>
      <c r="E338" s="235" t="s">
        <v>1</v>
      </c>
      <c r="F338" s="236" t="s">
        <v>194</v>
      </c>
      <c r="G338" s="234"/>
      <c r="H338" s="237">
        <v>45341.46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161</v>
      </c>
      <c r="AU338" s="243" t="s">
        <v>85</v>
      </c>
      <c r="AV338" s="14" t="s">
        <v>140</v>
      </c>
      <c r="AW338" s="14" t="s">
        <v>32</v>
      </c>
      <c r="AX338" s="14" t="s">
        <v>83</v>
      </c>
      <c r="AY338" s="243" t="s">
        <v>134</v>
      </c>
    </row>
    <row r="339" spans="1:65" s="12" customFormat="1" ht="22.9" customHeight="1">
      <c r="B339" s="187"/>
      <c r="C339" s="188"/>
      <c r="D339" s="189" t="s">
        <v>74</v>
      </c>
      <c r="E339" s="201" t="s">
        <v>536</v>
      </c>
      <c r="F339" s="201" t="s">
        <v>537</v>
      </c>
      <c r="G339" s="188"/>
      <c r="H339" s="188"/>
      <c r="I339" s="191"/>
      <c r="J339" s="202">
        <f>BK339</f>
        <v>0</v>
      </c>
      <c r="K339" s="188"/>
      <c r="L339" s="193"/>
      <c r="M339" s="194"/>
      <c r="N339" s="195"/>
      <c r="O339" s="195"/>
      <c r="P339" s="196">
        <f>SUM(P340:P349)</f>
        <v>0</v>
      </c>
      <c r="Q339" s="195"/>
      <c r="R339" s="196">
        <f>SUM(R340:R349)</f>
        <v>2.8999999999999998E-3</v>
      </c>
      <c r="S339" s="195"/>
      <c r="T339" s="197">
        <f>SUM(T340:T349)</f>
        <v>0</v>
      </c>
      <c r="AR339" s="198" t="s">
        <v>83</v>
      </c>
      <c r="AT339" s="199" t="s">
        <v>74</v>
      </c>
      <c r="AU339" s="199" t="s">
        <v>83</v>
      </c>
      <c r="AY339" s="198" t="s">
        <v>134</v>
      </c>
      <c r="BK339" s="200">
        <f>SUM(BK340:BK349)</f>
        <v>0</v>
      </c>
    </row>
    <row r="340" spans="1:65" s="2" customFormat="1" ht="21.75" customHeight="1">
      <c r="A340" s="33"/>
      <c r="B340" s="34"/>
      <c r="C340" s="203" t="s">
        <v>538</v>
      </c>
      <c r="D340" s="203" t="s">
        <v>136</v>
      </c>
      <c r="E340" s="204" t="s">
        <v>539</v>
      </c>
      <c r="F340" s="205" t="s">
        <v>540</v>
      </c>
      <c r="G340" s="206" t="s">
        <v>139</v>
      </c>
      <c r="H340" s="207">
        <v>2</v>
      </c>
      <c r="I340" s="208"/>
      <c r="J340" s="209">
        <f>ROUND(I340*H340,2)</f>
        <v>0</v>
      </c>
      <c r="K340" s="210"/>
      <c r="L340" s="38"/>
      <c r="M340" s="211" t="s">
        <v>1</v>
      </c>
      <c r="N340" s="212" t="s">
        <v>40</v>
      </c>
      <c r="O340" s="70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15" t="s">
        <v>140</v>
      </c>
      <c r="AT340" s="215" t="s">
        <v>136</v>
      </c>
      <c r="AU340" s="215" t="s">
        <v>85</v>
      </c>
      <c r="AY340" s="16" t="s">
        <v>134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6" t="s">
        <v>83</v>
      </c>
      <c r="BK340" s="216">
        <f>ROUND(I340*H340,2)</f>
        <v>0</v>
      </c>
      <c r="BL340" s="16" t="s">
        <v>140</v>
      </c>
      <c r="BM340" s="215" t="s">
        <v>541</v>
      </c>
    </row>
    <row r="341" spans="1:65" s="2" customFormat="1" ht="19.5">
      <c r="A341" s="33"/>
      <c r="B341" s="34"/>
      <c r="C341" s="35"/>
      <c r="D341" s="217" t="s">
        <v>142</v>
      </c>
      <c r="E341" s="35"/>
      <c r="F341" s="218" t="s">
        <v>542</v>
      </c>
      <c r="G341" s="35"/>
      <c r="H341" s="35"/>
      <c r="I341" s="114"/>
      <c r="J341" s="35"/>
      <c r="K341" s="35"/>
      <c r="L341" s="38"/>
      <c r="M341" s="219"/>
      <c r="N341" s="220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142</v>
      </c>
      <c r="AU341" s="16" t="s">
        <v>85</v>
      </c>
    </row>
    <row r="342" spans="1:65" s="2" customFormat="1" ht="16.5" customHeight="1">
      <c r="A342" s="33"/>
      <c r="B342" s="34"/>
      <c r="C342" s="244" t="s">
        <v>543</v>
      </c>
      <c r="D342" s="244" t="s">
        <v>269</v>
      </c>
      <c r="E342" s="245" t="s">
        <v>544</v>
      </c>
      <c r="F342" s="246" t="s">
        <v>545</v>
      </c>
      <c r="G342" s="247" t="s">
        <v>139</v>
      </c>
      <c r="H342" s="248">
        <v>2</v>
      </c>
      <c r="I342" s="249"/>
      <c r="J342" s="250">
        <f>ROUND(I342*H342,2)</f>
        <v>0</v>
      </c>
      <c r="K342" s="251"/>
      <c r="L342" s="252"/>
      <c r="M342" s="253" t="s">
        <v>1</v>
      </c>
      <c r="N342" s="254" t="s">
        <v>40</v>
      </c>
      <c r="O342" s="70"/>
      <c r="P342" s="213">
        <f>O342*H342</f>
        <v>0</v>
      </c>
      <c r="Q342" s="213">
        <v>1.4499999999999999E-3</v>
      </c>
      <c r="R342" s="213">
        <f>Q342*H342</f>
        <v>2.8999999999999998E-3</v>
      </c>
      <c r="S342" s="213">
        <v>0</v>
      </c>
      <c r="T342" s="214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15" t="s">
        <v>181</v>
      </c>
      <c r="AT342" s="215" t="s">
        <v>269</v>
      </c>
      <c r="AU342" s="215" t="s">
        <v>85</v>
      </c>
      <c r="AY342" s="16" t="s">
        <v>134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6" t="s">
        <v>83</v>
      </c>
      <c r="BK342" s="216">
        <f>ROUND(I342*H342,2)</f>
        <v>0</v>
      </c>
      <c r="BL342" s="16" t="s">
        <v>140</v>
      </c>
      <c r="BM342" s="215" t="s">
        <v>546</v>
      </c>
    </row>
    <row r="343" spans="1:65" s="2" customFormat="1" ht="11.25">
      <c r="A343" s="33"/>
      <c r="B343" s="34"/>
      <c r="C343" s="35"/>
      <c r="D343" s="217" t="s">
        <v>142</v>
      </c>
      <c r="E343" s="35"/>
      <c r="F343" s="218" t="s">
        <v>545</v>
      </c>
      <c r="G343" s="35"/>
      <c r="H343" s="35"/>
      <c r="I343" s="114"/>
      <c r="J343" s="35"/>
      <c r="K343" s="35"/>
      <c r="L343" s="38"/>
      <c r="M343" s="219"/>
      <c r="N343" s="220"/>
      <c r="O343" s="70"/>
      <c r="P343" s="70"/>
      <c r="Q343" s="70"/>
      <c r="R343" s="70"/>
      <c r="S343" s="70"/>
      <c r="T343" s="71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142</v>
      </c>
      <c r="AU343" s="16" t="s">
        <v>85</v>
      </c>
    </row>
    <row r="344" spans="1:65" s="2" customFormat="1" ht="16.5" customHeight="1">
      <c r="A344" s="33"/>
      <c r="B344" s="34"/>
      <c r="C344" s="203" t="s">
        <v>547</v>
      </c>
      <c r="D344" s="203" t="s">
        <v>136</v>
      </c>
      <c r="E344" s="204" t="s">
        <v>548</v>
      </c>
      <c r="F344" s="205" t="s">
        <v>549</v>
      </c>
      <c r="G344" s="206" t="s">
        <v>550</v>
      </c>
      <c r="H344" s="207">
        <v>1</v>
      </c>
      <c r="I344" s="208"/>
      <c r="J344" s="209">
        <f>ROUND(I344*H344,2)</f>
        <v>0</v>
      </c>
      <c r="K344" s="210"/>
      <c r="L344" s="38"/>
      <c r="M344" s="211" t="s">
        <v>1</v>
      </c>
      <c r="N344" s="212" t="s">
        <v>40</v>
      </c>
      <c r="O344" s="70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5" t="s">
        <v>551</v>
      </c>
      <c r="AT344" s="215" t="s">
        <v>136</v>
      </c>
      <c r="AU344" s="215" t="s">
        <v>85</v>
      </c>
      <c r="AY344" s="16" t="s">
        <v>134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6" t="s">
        <v>83</v>
      </c>
      <c r="BK344" s="216">
        <f>ROUND(I344*H344,2)</f>
        <v>0</v>
      </c>
      <c r="BL344" s="16" t="s">
        <v>551</v>
      </c>
      <c r="BM344" s="215" t="s">
        <v>552</v>
      </c>
    </row>
    <row r="345" spans="1:65" s="2" customFormat="1" ht="11.25">
      <c r="A345" s="33"/>
      <c r="B345" s="34"/>
      <c r="C345" s="35"/>
      <c r="D345" s="217" t="s">
        <v>142</v>
      </c>
      <c r="E345" s="35"/>
      <c r="F345" s="218" t="s">
        <v>553</v>
      </c>
      <c r="G345" s="35"/>
      <c r="H345" s="35"/>
      <c r="I345" s="114"/>
      <c r="J345" s="35"/>
      <c r="K345" s="35"/>
      <c r="L345" s="38"/>
      <c r="M345" s="219"/>
      <c r="N345" s="220"/>
      <c r="O345" s="70"/>
      <c r="P345" s="70"/>
      <c r="Q345" s="70"/>
      <c r="R345" s="70"/>
      <c r="S345" s="70"/>
      <c r="T345" s="71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142</v>
      </c>
      <c r="AU345" s="16" t="s">
        <v>85</v>
      </c>
    </row>
    <row r="346" spans="1:65" s="2" customFormat="1" ht="19.5">
      <c r="A346" s="33"/>
      <c r="B346" s="34"/>
      <c r="C346" s="35"/>
      <c r="D346" s="217" t="s">
        <v>159</v>
      </c>
      <c r="E346" s="35"/>
      <c r="F346" s="221" t="s">
        <v>554</v>
      </c>
      <c r="G346" s="35"/>
      <c r="H346" s="35"/>
      <c r="I346" s="114"/>
      <c r="J346" s="35"/>
      <c r="K346" s="35"/>
      <c r="L346" s="38"/>
      <c r="M346" s="219"/>
      <c r="N346" s="220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159</v>
      </c>
      <c r="AU346" s="16" t="s">
        <v>85</v>
      </c>
    </row>
    <row r="347" spans="1:65" s="2" customFormat="1" ht="16.5" customHeight="1">
      <c r="A347" s="33"/>
      <c r="B347" s="34"/>
      <c r="C347" s="203" t="s">
        <v>445</v>
      </c>
      <c r="D347" s="203" t="s">
        <v>136</v>
      </c>
      <c r="E347" s="204" t="s">
        <v>555</v>
      </c>
      <c r="F347" s="205" t="s">
        <v>556</v>
      </c>
      <c r="G347" s="206" t="s">
        <v>550</v>
      </c>
      <c r="H347" s="207">
        <v>1</v>
      </c>
      <c r="I347" s="208"/>
      <c r="J347" s="209">
        <f>ROUND(I347*H347,2)</f>
        <v>0</v>
      </c>
      <c r="K347" s="210"/>
      <c r="L347" s="38"/>
      <c r="M347" s="211" t="s">
        <v>1</v>
      </c>
      <c r="N347" s="212" t="s">
        <v>40</v>
      </c>
      <c r="O347" s="70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15" t="s">
        <v>551</v>
      </c>
      <c r="AT347" s="215" t="s">
        <v>136</v>
      </c>
      <c r="AU347" s="215" t="s">
        <v>85</v>
      </c>
      <c r="AY347" s="16" t="s">
        <v>134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6" t="s">
        <v>83</v>
      </c>
      <c r="BK347" s="216">
        <f>ROUND(I347*H347,2)</f>
        <v>0</v>
      </c>
      <c r="BL347" s="16" t="s">
        <v>551</v>
      </c>
      <c r="BM347" s="215" t="s">
        <v>557</v>
      </c>
    </row>
    <row r="348" spans="1:65" s="2" customFormat="1" ht="19.5">
      <c r="A348" s="33"/>
      <c r="B348" s="34"/>
      <c r="C348" s="35"/>
      <c r="D348" s="217" t="s">
        <v>142</v>
      </c>
      <c r="E348" s="35"/>
      <c r="F348" s="218" t="s">
        <v>558</v>
      </c>
      <c r="G348" s="35"/>
      <c r="H348" s="35"/>
      <c r="I348" s="114"/>
      <c r="J348" s="35"/>
      <c r="K348" s="35"/>
      <c r="L348" s="38"/>
      <c r="M348" s="219"/>
      <c r="N348" s="220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142</v>
      </c>
      <c r="AU348" s="16" t="s">
        <v>85</v>
      </c>
    </row>
    <row r="349" spans="1:65" s="2" customFormat="1" ht="19.5">
      <c r="A349" s="33"/>
      <c r="B349" s="34"/>
      <c r="C349" s="35"/>
      <c r="D349" s="217" t="s">
        <v>159</v>
      </c>
      <c r="E349" s="35"/>
      <c r="F349" s="221" t="s">
        <v>559</v>
      </c>
      <c r="G349" s="35"/>
      <c r="H349" s="35"/>
      <c r="I349" s="114"/>
      <c r="J349" s="35"/>
      <c r="K349" s="35"/>
      <c r="L349" s="38"/>
      <c r="M349" s="219"/>
      <c r="N349" s="220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159</v>
      </c>
      <c r="AU349" s="16" t="s">
        <v>85</v>
      </c>
    </row>
    <row r="350" spans="1:65" s="12" customFormat="1" ht="22.9" customHeight="1">
      <c r="B350" s="187"/>
      <c r="C350" s="188"/>
      <c r="D350" s="189" t="s">
        <v>74</v>
      </c>
      <c r="E350" s="201" t="s">
        <v>560</v>
      </c>
      <c r="F350" s="201" t="s">
        <v>561</v>
      </c>
      <c r="G350" s="188"/>
      <c r="H350" s="188"/>
      <c r="I350" s="191"/>
      <c r="J350" s="202">
        <f>BK350</f>
        <v>0</v>
      </c>
      <c r="K350" s="188"/>
      <c r="L350" s="193"/>
      <c r="M350" s="194"/>
      <c r="N350" s="195"/>
      <c r="O350" s="195"/>
      <c r="P350" s="196">
        <f>SUM(P351:P356)</f>
        <v>0</v>
      </c>
      <c r="Q350" s="195"/>
      <c r="R350" s="196">
        <f>SUM(R351:R356)</f>
        <v>0</v>
      </c>
      <c r="S350" s="195"/>
      <c r="T350" s="197">
        <f>SUM(T351:T356)</f>
        <v>0</v>
      </c>
      <c r="AR350" s="198" t="s">
        <v>83</v>
      </c>
      <c r="AT350" s="199" t="s">
        <v>74</v>
      </c>
      <c r="AU350" s="199" t="s">
        <v>83</v>
      </c>
      <c r="AY350" s="198" t="s">
        <v>134</v>
      </c>
      <c r="BK350" s="200">
        <f>SUM(BK351:BK356)</f>
        <v>0</v>
      </c>
    </row>
    <row r="351" spans="1:65" s="2" customFormat="1" ht="33" customHeight="1">
      <c r="A351" s="33"/>
      <c r="B351" s="34"/>
      <c r="C351" s="203" t="s">
        <v>562</v>
      </c>
      <c r="D351" s="203" t="s">
        <v>136</v>
      </c>
      <c r="E351" s="204" t="s">
        <v>563</v>
      </c>
      <c r="F351" s="205" t="s">
        <v>564</v>
      </c>
      <c r="G351" s="206" t="s">
        <v>304</v>
      </c>
      <c r="H351" s="207">
        <v>4743.4080000000004</v>
      </c>
      <c r="I351" s="208"/>
      <c r="J351" s="209">
        <f>ROUND(I351*H351,2)</f>
        <v>0</v>
      </c>
      <c r="K351" s="210"/>
      <c r="L351" s="38"/>
      <c r="M351" s="211" t="s">
        <v>1</v>
      </c>
      <c r="N351" s="212" t="s">
        <v>40</v>
      </c>
      <c r="O351" s="70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15" t="s">
        <v>140</v>
      </c>
      <c r="AT351" s="215" t="s">
        <v>136</v>
      </c>
      <c r="AU351" s="215" t="s">
        <v>85</v>
      </c>
      <c r="AY351" s="16" t="s">
        <v>134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6" t="s">
        <v>83</v>
      </c>
      <c r="BK351" s="216">
        <f>ROUND(I351*H351,2)</f>
        <v>0</v>
      </c>
      <c r="BL351" s="16" t="s">
        <v>140</v>
      </c>
      <c r="BM351" s="215" t="s">
        <v>565</v>
      </c>
    </row>
    <row r="352" spans="1:65" s="2" customFormat="1" ht="29.25">
      <c r="A352" s="33"/>
      <c r="B352" s="34"/>
      <c r="C352" s="35"/>
      <c r="D352" s="217" t="s">
        <v>142</v>
      </c>
      <c r="E352" s="35"/>
      <c r="F352" s="218" t="s">
        <v>564</v>
      </c>
      <c r="G352" s="35"/>
      <c r="H352" s="35"/>
      <c r="I352" s="114"/>
      <c r="J352" s="35"/>
      <c r="K352" s="35"/>
      <c r="L352" s="38"/>
      <c r="M352" s="219"/>
      <c r="N352" s="220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142</v>
      </c>
      <c r="AU352" s="16" t="s">
        <v>85</v>
      </c>
    </row>
    <row r="353" spans="1:65" s="13" customFormat="1" ht="11.25">
      <c r="B353" s="222"/>
      <c r="C353" s="223"/>
      <c r="D353" s="217" t="s">
        <v>161</v>
      </c>
      <c r="E353" s="224" t="s">
        <v>1</v>
      </c>
      <c r="F353" s="225" t="s">
        <v>566</v>
      </c>
      <c r="G353" s="223"/>
      <c r="H353" s="226">
        <v>4743.4080000000004</v>
      </c>
      <c r="I353" s="227"/>
      <c r="J353" s="223"/>
      <c r="K353" s="223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161</v>
      </c>
      <c r="AU353" s="232" t="s">
        <v>85</v>
      </c>
      <c r="AV353" s="13" t="s">
        <v>85</v>
      </c>
      <c r="AW353" s="13" t="s">
        <v>32</v>
      </c>
      <c r="AX353" s="13" t="s">
        <v>83</v>
      </c>
      <c r="AY353" s="232" t="s">
        <v>134</v>
      </c>
    </row>
    <row r="354" spans="1:65" s="2" customFormat="1" ht="33" customHeight="1">
      <c r="A354" s="33"/>
      <c r="B354" s="34"/>
      <c r="C354" s="203" t="s">
        <v>360</v>
      </c>
      <c r="D354" s="203" t="s">
        <v>136</v>
      </c>
      <c r="E354" s="204" t="s">
        <v>567</v>
      </c>
      <c r="F354" s="205" t="s">
        <v>568</v>
      </c>
      <c r="G354" s="206" t="s">
        <v>304</v>
      </c>
      <c r="H354" s="207">
        <v>30.6</v>
      </c>
      <c r="I354" s="208"/>
      <c r="J354" s="209">
        <f>ROUND(I354*H354,2)</f>
        <v>0</v>
      </c>
      <c r="K354" s="210"/>
      <c r="L354" s="38"/>
      <c r="M354" s="211" t="s">
        <v>1</v>
      </c>
      <c r="N354" s="212" t="s">
        <v>40</v>
      </c>
      <c r="O354" s="70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5" t="s">
        <v>140</v>
      </c>
      <c r="AT354" s="215" t="s">
        <v>136</v>
      </c>
      <c r="AU354" s="215" t="s">
        <v>85</v>
      </c>
      <c r="AY354" s="16" t="s">
        <v>134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6" t="s">
        <v>83</v>
      </c>
      <c r="BK354" s="216">
        <f>ROUND(I354*H354,2)</f>
        <v>0</v>
      </c>
      <c r="BL354" s="16" t="s">
        <v>140</v>
      </c>
      <c r="BM354" s="215" t="s">
        <v>569</v>
      </c>
    </row>
    <row r="355" spans="1:65" s="2" customFormat="1" ht="39">
      <c r="A355" s="33"/>
      <c r="B355" s="34"/>
      <c r="C355" s="35"/>
      <c r="D355" s="217" t="s">
        <v>142</v>
      </c>
      <c r="E355" s="35"/>
      <c r="F355" s="218" t="s">
        <v>570</v>
      </c>
      <c r="G355" s="35"/>
      <c r="H355" s="35"/>
      <c r="I355" s="114"/>
      <c r="J355" s="35"/>
      <c r="K355" s="35"/>
      <c r="L355" s="38"/>
      <c r="M355" s="219"/>
      <c r="N355" s="220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142</v>
      </c>
      <c r="AU355" s="16" t="s">
        <v>85</v>
      </c>
    </row>
    <row r="356" spans="1:65" s="2" customFormat="1" ht="19.5">
      <c r="A356" s="33"/>
      <c r="B356" s="34"/>
      <c r="C356" s="35"/>
      <c r="D356" s="217" t="s">
        <v>159</v>
      </c>
      <c r="E356" s="35"/>
      <c r="F356" s="221" t="s">
        <v>571</v>
      </c>
      <c r="G356" s="35"/>
      <c r="H356" s="35"/>
      <c r="I356" s="114"/>
      <c r="J356" s="35"/>
      <c r="K356" s="35"/>
      <c r="L356" s="38"/>
      <c r="M356" s="219"/>
      <c r="N356" s="220"/>
      <c r="O356" s="70"/>
      <c r="P356" s="70"/>
      <c r="Q356" s="70"/>
      <c r="R356" s="70"/>
      <c r="S356" s="70"/>
      <c r="T356" s="71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159</v>
      </c>
      <c r="AU356" s="16" t="s">
        <v>85</v>
      </c>
    </row>
    <row r="357" spans="1:65" s="12" customFormat="1" ht="22.9" customHeight="1">
      <c r="B357" s="187"/>
      <c r="C357" s="188"/>
      <c r="D357" s="189" t="s">
        <v>74</v>
      </c>
      <c r="E357" s="201" t="s">
        <v>572</v>
      </c>
      <c r="F357" s="201" t="s">
        <v>573</v>
      </c>
      <c r="G357" s="188"/>
      <c r="H357" s="188"/>
      <c r="I357" s="191"/>
      <c r="J357" s="202">
        <f>BK357</f>
        <v>0</v>
      </c>
      <c r="K357" s="188"/>
      <c r="L357" s="193"/>
      <c r="M357" s="194"/>
      <c r="N357" s="195"/>
      <c r="O357" s="195"/>
      <c r="P357" s="196">
        <f>SUM(P358:P361)</f>
        <v>0</v>
      </c>
      <c r="Q357" s="195"/>
      <c r="R357" s="196">
        <f>SUM(R358:R361)</f>
        <v>0</v>
      </c>
      <c r="S357" s="195"/>
      <c r="T357" s="197">
        <f>SUM(T358:T361)</f>
        <v>0</v>
      </c>
      <c r="AR357" s="198" t="s">
        <v>83</v>
      </c>
      <c r="AT357" s="199" t="s">
        <v>74</v>
      </c>
      <c r="AU357" s="199" t="s">
        <v>83</v>
      </c>
      <c r="AY357" s="198" t="s">
        <v>134</v>
      </c>
      <c r="BK357" s="200">
        <f>SUM(BK358:BK361)</f>
        <v>0</v>
      </c>
    </row>
    <row r="358" spans="1:65" s="2" customFormat="1" ht="21.75" customHeight="1">
      <c r="A358" s="33"/>
      <c r="B358" s="34"/>
      <c r="C358" s="203" t="s">
        <v>574</v>
      </c>
      <c r="D358" s="203" t="s">
        <v>136</v>
      </c>
      <c r="E358" s="204" t="s">
        <v>575</v>
      </c>
      <c r="F358" s="205" t="s">
        <v>576</v>
      </c>
      <c r="G358" s="206" t="s">
        <v>304</v>
      </c>
      <c r="H358" s="207">
        <v>12449.925999999999</v>
      </c>
      <c r="I358" s="208"/>
      <c r="J358" s="209">
        <f>ROUND(I358*H358,2)</f>
        <v>0</v>
      </c>
      <c r="K358" s="210"/>
      <c r="L358" s="38"/>
      <c r="M358" s="211" t="s">
        <v>1</v>
      </c>
      <c r="N358" s="212" t="s">
        <v>40</v>
      </c>
      <c r="O358" s="70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5" t="s">
        <v>140</v>
      </c>
      <c r="AT358" s="215" t="s">
        <v>136</v>
      </c>
      <c r="AU358" s="215" t="s">
        <v>85</v>
      </c>
      <c r="AY358" s="16" t="s">
        <v>134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6" t="s">
        <v>83</v>
      </c>
      <c r="BK358" s="216">
        <f>ROUND(I358*H358,2)</f>
        <v>0</v>
      </c>
      <c r="BL358" s="16" t="s">
        <v>140</v>
      </c>
      <c r="BM358" s="215" t="s">
        <v>577</v>
      </c>
    </row>
    <row r="359" spans="1:65" s="2" customFormat="1" ht="29.25">
      <c r="A359" s="33"/>
      <c r="B359" s="34"/>
      <c r="C359" s="35"/>
      <c r="D359" s="217" t="s">
        <v>142</v>
      </c>
      <c r="E359" s="35"/>
      <c r="F359" s="218" t="s">
        <v>578</v>
      </c>
      <c r="G359" s="35"/>
      <c r="H359" s="35"/>
      <c r="I359" s="114"/>
      <c r="J359" s="35"/>
      <c r="K359" s="35"/>
      <c r="L359" s="38"/>
      <c r="M359" s="219"/>
      <c r="N359" s="220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142</v>
      </c>
      <c r="AU359" s="16" t="s">
        <v>85</v>
      </c>
    </row>
    <row r="360" spans="1:65" s="2" customFormat="1" ht="21.75" customHeight="1">
      <c r="A360" s="33"/>
      <c r="B360" s="34"/>
      <c r="C360" s="203" t="s">
        <v>364</v>
      </c>
      <c r="D360" s="203" t="s">
        <v>136</v>
      </c>
      <c r="E360" s="204" t="s">
        <v>579</v>
      </c>
      <c r="F360" s="205" t="s">
        <v>580</v>
      </c>
      <c r="G360" s="206" t="s">
        <v>304</v>
      </c>
      <c r="H360" s="207">
        <v>12449.925999999999</v>
      </c>
      <c r="I360" s="208"/>
      <c r="J360" s="209">
        <f>ROUND(I360*H360,2)</f>
        <v>0</v>
      </c>
      <c r="K360" s="210"/>
      <c r="L360" s="38"/>
      <c r="M360" s="211" t="s">
        <v>1</v>
      </c>
      <c r="N360" s="212" t="s">
        <v>40</v>
      </c>
      <c r="O360" s="70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15" t="s">
        <v>140</v>
      </c>
      <c r="AT360" s="215" t="s">
        <v>136</v>
      </c>
      <c r="AU360" s="215" t="s">
        <v>85</v>
      </c>
      <c r="AY360" s="16" t="s">
        <v>134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6" t="s">
        <v>83</v>
      </c>
      <c r="BK360" s="216">
        <f>ROUND(I360*H360,2)</f>
        <v>0</v>
      </c>
      <c r="BL360" s="16" t="s">
        <v>140</v>
      </c>
      <c r="BM360" s="215" t="s">
        <v>581</v>
      </c>
    </row>
    <row r="361" spans="1:65" s="2" customFormat="1" ht="29.25">
      <c r="A361" s="33"/>
      <c r="B361" s="34"/>
      <c r="C361" s="35"/>
      <c r="D361" s="217" t="s">
        <v>142</v>
      </c>
      <c r="E361" s="35"/>
      <c r="F361" s="218" t="s">
        <v>582</v>
      </c>
      <c r="G361" s="35"/>
      <c r="H361" s="35"/>
      <c r="I361" s="114"/>
      <c r="J361" s="35"/>
      <c r="K361" s="35"/>
      <c r="L361" s="38"/>
      <c r="M361" s="255"/>
      <c r="N361" s="256"/>
      <c r="O361" s="257"/>
      <c r="P361" s="257"/>
      <c r="Q361" s="257"/>
      <c r="R361" s="257"/>
      <c r="S361" s="257"/>
      <c r="T361" s="25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142</v>
      </c>
      <c r="AU361" s="16" t="s">
        <v>85</v>
      </c>
    </row>
    <row r="362" spans="1:65" s="2" customFormat="1" ht="6.95" customHeight="1">
      <c r="A362" s="33"/>
      <c r="B362" s="53"/>
      <c r="C362" s="54"/>
      <c r="D362" s="54"/>
      <c r="E362" s="54"/>
      <c r="F362" s="54"/>
      <c r="G362" s="54"/>
      <c r="H362" s="54"/>
      <c r="I362" s="151"/>
      <c r="J362" s="54"/>
      <c r="K362" s="54"/>
      <c r="L362" s="38"/>
      <c r="M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</row>
  </sheetData>
  <sheetProtection algorithmName="SHA-512" hashValue="xBooHu5JLOAsO6N3iJQ/Rjd12k1sFdzWXTHJaC49Dnk10WatIBxV/BOEqZukf05DtkqDxEVZfVhrWuvFLvxw3g==" saltValue="CddkVN1+XCzZWZ+RVE9bY3SuOyJz1PGUvGzoD5/p17eJgAMd0r7nIKzHVXnkv9d3cVvy3O2LeBn7PHp4HsAViQ==" spinCount="100000" sheet="1" objects="1" scenarios="1" formatColumns="0" formatRows="0" autoFilter="0"/>
  <autoFilter ref="C127:K361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88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hidden="1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KPÚ Hodonín - realizační projektová dokumentace, polní cesta C6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99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583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4. 3. 2020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">
        <v>31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39</v>
      </c>
      <c r="E33" s="113" t="s">
        <v>40</v>
      </c>
      <c r="F33" s="129">
        <f>ROUND((SUM(BE117:BE139)),  2)</f>
        <v>0</v>
      </c>
      <c r="G33" s="33"/>
      <c r="H33" s="33"/>
      <c r="I33" s="130">
        <v>0.21</v>
      </c>
      <c r="J33" s="129">
        <f>ROUND(((SUM(BE117:BE139))*I33),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41</v>
      </c>
      <c r="F34" s="129">
        <f>ROUND((SUM(BF117:BF139)),  2)</f>
        <v>0</v>
      </c>
      <c r="G34" s="33"/>
      <c r="H34" s="33"/>
      <c r="I34" s="130">
        <v>0.15</v>
      </c>
      <c r="J34" s="129">
        <f>ROUND(((SUM(BF117:BF139))*I34),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ROUND((SUM(BG117:BG139)),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ROUND((SUM(BH117:BH139)),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ROUND((SUM(BI117:BI139)),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KPÚ Hodonín - realizační projektová dokumentace, polní cesta C6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2391-17/01.1 - 0.1.2.1 Následná pěstební péče 1.rok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4. 3. 2020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Státní pozemkový úřad</v>
      </c>
      <c r="G91" s="35"/>
      <c r="H91" s="35"/>
      <c r="I91" s="116" t="s">
        <v>30</v>
      </c>
      <c r="J91" s="31" t="str">
        <f>E21</f>
        <v>AGROPROJEKT PSO,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AGROPROJEKT PSO, s.r.o.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103</v>
      </c>
      <c r="D94" s="156"/>
      <c r="E94" s="156"/>
      <c r="F94" s="156"/>
      <c r="G94" s="156"/>
      <c r="H94" s="156"/>
      <c r="I94" s="157"/>
      <c r="J94" s="158" t="s">
        <v>104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105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60"/>
      <c r="C97" s="161"/>
      <c r="D97" s="162" t="s">
        <v>107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7" t="str">
        <f>E7</f>
        <v>KPÚ Hodonín - realizační projektová dokumentace, polní cesta C6</v>
      </c>
      <c r="F107" s="308"/>
      <c r="G107" s="308"/>
      <c r="H107" s="308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99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9" t="str">
        <f>E9</f>
        <v>2391-17/01.1 - 0.1.2.1 Následná pěstební péče 1.rok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116" t="s">
        <v>22</v>
      </c>
      <c r="J111" s="65" t="str">
        <f>IF(J12="","",J12)</f>
        <v>4. 3. 2020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5.7" customHeight="1">
      <c r="A113" s="33"/>
      <c r="B113" s="34"/>
      <c r="C113" s="28" t="s">
        <v>24</v>
      </c>
      <c r="D113" s="35"/>
      <c r="E113" s="35"/>
      <c r="F113" s="26" t="str">
        <f>E15</f>
        <v>Státní pozemkový úřad</v>
      </c>
      <c r="G113" s="35"/>
      <c r="H113" s="35"/>
      <c r="I113" s="116" t="s">
        <v>30</v>
      </c>
      <c r="J113" s="31" t="str">
        <f>E21</f>
        <v>AGROPROJEKT PSO, s.r.o.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28</v>
      </c>
      <c r="D114" s="35"/>
      <c r="E114" s="35"/>
      <c r="F114" s="26" t="str">
        <f>IF(E18="","",E18)</f>
        <v>Vyplň údaj</v>
      </c>
      <c r="G114" s="35"/>
      <c r="H114" s="35"/>
      <c r="I114" s="116" t="s">
        <v>33</v>
      </c>
      <c r="J114" s="31" t="str">
        <f>E24</f>
        <v>AGROPROJEKT PSO, s.r.o.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120</v>
      </c>
      <c r="D116" s="177" t="s">
        <v>60</v>
      </c>
      <c r="E116" s="177" t="s">
        <v>56</v>
      </c>
      <c r="F116" s="177" t="s">
        <v>57</v>
      </c>
      <c r="G116" s="177" t="s">
        <v>121</v>
      </c>
      <c r="H116" s="177" t="s">
        <v>122</v>
      </c>
      <c r="I116" s="178" t="s">
        <v>123</v>
      </c>
      <c r="J116" s="179" t="s">
        <v>104</v>
      </c>
      <c r="K116" s="180" t="s">
        <v>124</v>
      </c>
      <c r="L116" s="181"/>
      <c r="M116" s="74" t="s">
        <v>1</v>
      </c>
      <c r="N116" s="75" t="s">
        <v>39</v>
      </c>
      <c r="O116" s="75" t="s">
        <v>125</v>
      </c>
      <c r="P116" s="75" t="s">
        <v>126</v>
      </c>
      <c r="Q116" s="75" t="s">
        <v>127</v>
      </c>
      <c r="R116" s="75" t="s">
        <v>128</v>
      </c>
      <c r="S116" s="75" t="s">
        <v>129</v>
      </c>
      <c r="T116" s="76" t="s">
        <v>130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131</v>
      </c>
      <c r="D117" s="35"/>
      <c r="E117" s="35"/>
      <c r="F117" s="35"/>
      <c r="G117" s="35"/>
      <c r="H117" s="35"/>
      <c r="I117" s="114"/>
      <c r="J117" s="182">
        <f>BK117</f>
        <v>0</v>
      </c>
      <c r="K117" s="35"/>
      <c r="L117" s="38"/>
      <c r="M117" s="77"/>
      <c r="N117" s="183"/>
      <c r="O117" s="78"/>
      <c r="P117" s="184">
        <f>P118</f>
        <v>0</v>
      </c>
      <c r="Q117" s="78"/>
      <c r="R117" s="184">
        <f>R118</f>
        <v>0.42948000000000003</v>
      </c>
      <c r="S117" s="78"/>
      <c r="T117" s="18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74</v>
      </c>
      <c r="AU117" s="16" t="s">
        <v>106</v>
      </c>
      <c r="BK117" s="186">
        <f>BK118</f>
        <v>0</v>
      </c>
    </row>
    <row r="118" spans="1:65" s="12" customFormat="1" ht="25.9" customHeight="1">
      <c r="B118" s="187"/>
      <c r="C118" s="188"/>
      <c r="D118" s="189" t="s">
        <v>74</v>
      </c>
      <c r="E118" s="190" t="s">
        <v>132</v>
      </c>
      <c r="F118" s="190" t="s">
        <v>133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SUM(P119:P139)</f>
        <v>0</v>
      </c>
      <c r="Q118" s="195"/>
      <c r="R118" s="196">
        <f>SUM(R119:R139)</f>
        <v>0.42948000000000003</v>
      </c>
      <c r="S118" s="195"/>
      <c r="T118" s="197">
        <f>SUM(T119:T139)</f>
        <v>0</v>
      </c>
      <c r="AR118" s="198" t="s">
        <v>83</v>
      </c>
      <c r="AT118" s="199" t="s">
        <v>74</v>
      </c>
      <c r="AU118" s="199" t="s">
        <v>75</v>
      </c>
      <c r="AY118" s="198" t="s">
        <v>134</v>
      </c>
      <c r="BK118" s="200">
        <f>SUM(BK119:BK139)</f>
        <v>0</v>
      </c>
    </row>
    <row r="119" spans="1:65" s="2" customFormat="1" ht="16.5" customHeight="1">
      <c r="A119" s="33"/>
      <c r="B119" s="34"/>
      <c r="C119" s="203" t="s">
        <v>83</v>
      </c>
      <c r="D119" s="203" t="s">
        <v>136</v>
      </c>
      <c r="E119" s="204" t="s">
        <v>584</v>
      </c>
      <c r="F119" s="205" t="s">
        <v>585</v>
      </c>
      <c r="G119" s="206" t="s">
        <v>139</v>
      </c>
      <c r="H119" s="207">
        <v>160</v>
      </c>
      <c r="I119" s="208"/>
      <c r="J119" s="209">
        <f>ROUND(I119*H119,2)</f>
        <v>0</v>
      </c>
      <c r="K119" s="210"/>
      <c r="L119" s="38"/>
      <c r="M119" s="211" t="s">
        <v>1</v>
      </c>
      <c r="N119" s="212" t="s">
        <v>40</v>
      </c>
      <c r="O119" s="70"/>
      <c r="P119" s="213">
        <f>O119*H119</f>
        <v>0</v>
      </c>
      <c r="Q119" s="213">
        <v>1.8E-5</v>
      </c>
      <c r="R119" s="213">
        <f>Q119*H119</f>
        <v>2.8800000000000002E-3</v>
      </c>
      <c r="S119" s="213">
        <v>0</v>
      </c>
      <c r="T119" s="21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5" t="s">
        <v>140</v>
      </c>
      <c r="AT119" s="215" t="s">
        <v>136</v>
      </c>
      <c r="AU119" s="215" t="s">
        <v>83</v>
      </c>
      <c r="AY119" s="16" t="s">
        <v>134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83</v>
      </c>
      <c r="BK119" s="216">
        <f>ROUND(I119*H119,2)</f>
        <v>0</v>
      </c>
      <c r="BL119" s="16" t="s">
        <v>140</v>
      </c>
      <c r="BM119" s="215" t="s">
        <v>586</v>
      </c>
    </row>
    <row r="120" spans="1:65" s="2" customFormat="1" ht="11.25">
      <c r="A120" s="33"/>
      <c r="B120" s="34"/>
      <c r="C120" s="35"/>
      <c r="D120" s="217" t="s">
        <v>142</v>
      </c>
      <c r="E120" s="35"/>
      <c r="F120" s="218" t="s">
        <v>587</v>
      </c>
      <c r="G120" s="35"/>
      <c r="H120" s="35"/>
      <c r="I120" s="114"/>
      <c r="J120" s="35"/>
      <c r="K120" s="35"/>
      <c r="L120" s="38"/>
      <c r="M120" s="219"/>
      <c r="N120" s="220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142</v>
      </c>
      <c r="AU120" s="16" t="s">
        <v>83</v>
      </c>
    </row>
    <row r="121" spans="1:65" s="13" customFormat="1" ht="11.25">
      <c r="B121" s="222"/>
      <c r="C121" s="223"/>
      <c r="D121" s="217" t="s">
        <v>161</v>
      </c>
      <c r="E121" s="224" t="s">
        <v>1</v>
      </c>
      <c r="F121" s="225" t="s">
        <v>588</v>
      </c>
      <c r="G121" s="223"/>
      <c r="H121" s="226">
        <v>160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161</v>
      </c>
      <c r="AU121" s="232" t="s">
        <v>83</v>
      </c>
      <c r="AV121" s="13" t="s">
        <v>85</v>
      </c>
      <c r="AW121" s="13" t="s">
        <v>32</v>
      </c>
      <c r="AX121" s="13" t="s">
        <v>83</v>
      </c>
      <c r="AY121" s="232" t="s">
        <v>134</v>
      </c>
    </row>
    <row r="122" spans="1:65" s="2" customFormat="1" ht="21.75" customHeight="1">
      <c r="A122" s="33"/>
      <c r="B122" s="34"/>
      <c r="C122" s="203" t="s">
        <v>85</v>
      </c>
      <c r="D122" s="203" t="s">
        <v>136</v>
      </c>
      <c r="E122" s="204" t="s">
        <v>589</v>
      </c>
      <c r="F122" s="205" t="s">
        <v>590</v>
      </c>
      <c r="G122" s="206" t="s">
        <v>156</v>
      </c>
      <c r="H122" s="207">
        <v>10.667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140</v>
      </c>
      <c r="AT122" s="215" t="s">
        <v>136</v>
      </c>
      <c r="AU122" s="215" t="s">
        <v>83</v>
      </c>
      <c r="AY122" s="16" t="s">
        <v>134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140</v>
      </c>
      <c r="BM122" s="215" t="s">
        <v>591</v>
      </c>
    </row>
    <row r="123" spans="1:65" s="2" customFormat="1" ht="19.5">
      <c r="A123" s="33"/>
      <c r="B123" s="34"/>
      <c r="C123" s="35"/>
      <c r="D123" s="217" t="s">
        <v>142</v>
      </c>
      <c r="E123" s="35"/>
      <c r="F123" s="218" t="s">
        <v>592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142</v>
      </c>
      <c r="AU123" s="16" t="s">
        <v>83</v>
      </c>
    </row>
    <row r="124" spans="1:65" s="13" customFormat="1" ht="11.25">
      <c r="B124" s="222"/>
      <c r="C124" s="223"/>
      <c r="D124" s="217" t="s">
        <v>161</v>
      </c>
      <c r="E124" s="224" t="s">
        <v>1</v>
      </c>
      <c r="F124" s="225" t="s">
        <v>593</v>
      </c>
      <c r="G124" s="223"/>
      <c r="H124" s="226">
        <v>10.667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161</v>
      </c>
      <c r="AU124" s="232" t="s">
        <v>83</v>
      </c>
      <c r="AV124" s="13" t="s">
        <v>85</v>
      </c>
      <c r="AW124" s="13" t="s">
        <v>32</v>
      </c>
      <c r="AX124" s="13" t="s">
        <v>83</v>
      </c>
      <c r="AY124" s="232" t="s">
        <v>134</v>
      </c>
    </row>
    <row r="125" spans="1:65" s="2" customFormat="1" ht="16.5" customHeight="1">
      <c r="A125" s="33"/>
      <c r="B125" s="34"/>
      <c r="C125" s="244" t="s">
        <v>149</v>
      </c>
      <c r="D125" s="244" t="s">
        <v>269</v>
      </c>
      <c r="E125" s="245" t="s">
        <v>594</v>
      </c>
      <c r="F125" s="246" t="s">
        <v>324</v>
      </c>
      <c r="G125" s="247" t="s">
        <v>146</v>
      </c>
      <c r="H125" s="248">
        <v>2.133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40</v>
      </c>
      <c r="O125" s="70"/>
      <c r="P125" s="213">
        <f>O125*H125</f>
        <v>0</v>
      </c>
      <c r="Q125" s="213">
        <v>0.2</v>
      </c>
      <c r="R125" s="213">
        <f>Q125*H125</f>
        <v>0.42660000000000003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181</v>
      </c>
      <c r="AT125" s="215" t="s">
        <v>269</v>
      </c>
      <c r="AU125" s="215" t="s">
        <v>83</v>
      </c>
      <c r="AY125" s="16" t="s">
        <v>134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83</v>
      </c>
      <c r="BK125" s="216">
        <f>ROUND(I125*H125,2)</f>
        <v>0</v>
      </c>
      <c r="BL125" s="16" t="s">
        <v>140</v>
      </c>
      <c r="BM125" s="215" t="s">
        <v>595</v>
      </c>
    </row>
    <row r="126" spans="1:65" s="2" customFormat="1" ht="11.25">
      <c r="A126" s="33"/>
      <c r="B126" s="34"/>
      <c r="C126" s="35"/>
      <c r="D126" s="217" t="s">
        <v>142</v>
      </c>
      <c r="E126" s="35"/>
      <c r="F126" s="218" t="s">
        <v>324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142</v>
      </c>
      <c r="AU126" s="16" t="s">
        <v>83</v>
      </c>
    </row>
    <row r="127" spans="1:65" s="13" customFormat="1" ht="11.25">
      <c r="B127" s="222"/>
      <c r="C127" s="223"/>
      <c r="D127" s="217" t="s">
        <v>161</v>
      </c>
      <c r="E127" s="224" t="s">
        <v>1</v>
      </c>
      <c r="F127" s="225" t="s">
        <v>596</v>
      </c>
      <c r="G127" s="223"/>
      <c r="H127" s="226">
        <v>2.133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161</v>
      </c>
      <c r="AU127" s="232" t="s">
        <v>83</v>
      </c>
      <c r="AV127" s="13" t="s">
        <v>85</v>
      </c>
      <c r="AW127" s="13" t="s">
        <v>32</v>
      </c>
      <c r="AX127" s="13" t="s">
        <v>83</v>
      </c>
      <c r="AY127" s="232" t="s">
        <v>134</v>
      </c>
    </row>
    <row r="128" spans="1:65" s="2" customFormat="1" ht="16.5" customHeight="1">
      <c r="A128" s="33"/>
      <c r="B128" s="34"/>
      <c r="C128" s="203" t="s">
        <v>140</v>
      </c>
      <c r="D128" s="203" t="s">
        <v>136</v>
      </c>
      <c r="E128" s="204" t="s">
        <v>292</v>
      </c>
      <c r="F128" s="205" t="s">
        <v>293</v>
      </c>
      <c r="G128" s="206" t="s">
        <v>146</v>
      </c>
      <c r="H128" s="207">
        <v>64</v>
      </c>
      <c r="I128" s="208"/>
      <c r="J128" s="209">
        <f>ROUND(I128*H128,2)</f>
        <v>0</v>
      </c>
      <c r="K128" s="210"/>
      <c r="L128" s="38"/>
      <c r="M128" s="211" t="s">
        <v>1</v>
      </c>
      <c r="N128" s="212" t="s">
        <v>40</v>
      </c>
      <c r="O128" s="70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5" t="s">
        <v>140</v>
      </c>
      <c r="AT128" s="215" t="s">
        <v>136</v>
      </c>
      <c r="AU128" s="215" t="s">
        <v>83</v>
      </c>
      <c r="AY128" s="16" t="s">
        <v>134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83</v>
      </c>
      <c r="BK128" s="216">
        <f>ROUND(I128*H128,2)</f>
        <v>0</v>
      </c>
      <c r="BL128" s="16" t="s">
        <v>140</v>
      </c>
      <c r="BM128" s="215" t="s">
        <v>597</v>
      </c>
    </row>
    <row r="129" spans="1:65" s="2" customFormat="1" ht="11.25">
      <c r="A129" s="33"/>
      <c r="B129" s="34"/>
      <c r="C129" s="35"/>
      <c r="D129" s="217" t="s">
        <v>142</v>
      </c>
      <c r="E129" s="35"/>
      <c r="F129" s="218" t="s">
        <v>295</v>
      </c>
      <c r="G129" s="35"/>
      <c r="H129" s="35"/>
      <c r="I129" s="114"/>
      <c r="J129" s="35"/>
      <c r="K129" s="35"/>
      <c r="L129" s="38"/>
      <c r="M129" s="219"/>
      <c r="N129" s="220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83</v>
      </c>
    </row>
    <row r="130" spans="1:65" s="13" customFormat="1" ht="11.25">
      <c r="B130" s="222"/>
      <c r="C130" s="223"/>
      <c r="D130" s="217" t="s">
        <v>161</v>
      </c>
      <c r="E130" s="224" t="s">
        <v>1</v>
      </c>
      <c r="F130" s="225" t="s">
        <v>598</v>
      </c>
      <c r="G130" s="223"/>
      <c r="H130" s="226">
        <v>64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161</v>
      </c>
      <c r="AU130" s="232" t="s">
        <v>83</v>
      </c>
      <c r="AV130" s="13" t="s">
        <v>85</v>
      </c>
      <c r="AW130" s="13" t="s">
        <v>32</v>
      </c>
      <c r="AX130" s="13" t="s">
        <v>83</v>
      </c>
      <c r="AY130" s="232" t="s">
        <v>134</v>
      </c>
    </row>
    <row r="131" spans="1:65" s="2" customFormat="1" ht="16.5" customHeight="1">
      <c r="A131" s="33"/>
      <c r="B131" s="34"/>
      <c r="C131" s="203" t="s">
        <v>163</v>
      </c>
      <c r="D131" s="203" t="s">
        <v>136</v>
      </c>
      <c r="E131" s="204" t="s">
        <v>297</v>
      </c>
      <c r="F131" s="205" t="s">
        <v>298</v>
      </c>
      <c r="G131" s="206" t="s">
        <v>146</v>
      </c>
      <c r="H131" s="207">
        <v>64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40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140</v>
      </c>
      <c r="AT131" s="215" t="s">
        <v>136</v>
      </c>
      <c r="AU131" s="215" t="s">
        <v>83</v>
      </c>
      <c r="AY131" s="16" t="s">
        <v>134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83</v>
      </c>
      <c r="BK131" s="216">
        <f>ROUND(I131*H131,2)</f>
        <v>0</v>
      </c>
      <c r="BL131" s="16" t="s">
        <v>140</v>
      </c>
      <c r="BM131" s="215" t="s">
        <v>599</v>
      </c>
    </row>
    <row r="132" spans="1:65" s="2" customFormat="1" ht="11.25">
      <c r="A132" s="33"/>
      <c r="B132" s="34"/>
      <c r="C132" s="35"/>
      <c r="D132" s="217" t="s">
        <v>142</v>
      </c>
      <c r="E132" s="35"/>
      <c r="F132" s="218" t="s">
        <v>300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83</v>
      </c>
    </row>
    <row r="133" spans="1:65" s="13" customFormat="1" ht="11.25">
      <c r="B133" s="222"/>
      <c r="C133" s="223"/>
      <c r="D133" s="217" t="s">
        <v>161</v>
      </c>
      <c r="E133" s="224" t="s">
        <v>1</v>
      </c>
      <c r="F133" s="225" t="s">
        <v>598</v>
      </c>
      <c r="G133" s="223"/>
      <c r="H133" s="226">
        <v>64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161</v>
      </c>
      <c r="AU133" s="232" t="s">
        <v>83</v>
      </c>
      <c r="AV133" s="13" t="s">
        <v>85</v>
      </c>
      <c r="AW133" s="13" t="s">
        <v>32</v>
      </c>
      <c r="AX133" s="13" t="s">
        <v>83</v>
      </c>
      <c r="AY133" s="232" t="s">
        <v>134</v>
      </c>
    </row>
    <row r="134" spans="1:65" s="2" customFormat="1" ht="21.75" customHeight="1">
      <c r="A134" s="33"/>
      <c r="B134" s="34"/>
      <c r="C134" s="203" t="s">
        <v>170</v>
      </c>
      <c r="D134" s="203" t="s">
        <v>136</v>
      </c>
      <c r="E134" s="204" t="s">
        <v>276</v>
      </c>
      <c r="F134" s="205" t="s">
        <v>277</v>
      </c>
      <c r="G134" s="206" t="s">
        <v>146</v>
      </c>
      <c r="H134" s="207">
        <v>1280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40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140</v>
      </c>
      <c r="AT134" s="215" t="s">
        <v>136</v>
      </c>
      <c r="AU134" s="215" t="s">
        <v>83</v>
      </c>
      <c r="AY134" s="16" t="s">
        <v>134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83</v>
      </c>
      <c r="BK134" s="216">
        <f>ROUND(I134*H134,2)</f>
        <v>0</v>
      </c>
      <c r="BL134" s="16" t="s">
        <v>140</v>
      </c>
      <c r="BM134" s="215" t="s">
        <v>600</v>
      </c>
    </row>
    <row r="135" spans="1:65" s="2" customFormat="1" ht="19.5">
      <c r="A135" s="33"/>
      <c r="B135" s="34"/>
      <c r="C135" s="35"/>
      <c r="D135" s="217" t="s">
        <v>142</v>
      </c>
      <c r="E135" s="35"/>
      <c r="F135" s="218" t="s">
        <v>279</v>
      </c>
      <c r="G135" s="35"/>
      <c r="H135" s="35"/>
      <c r="I135" s="114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142</v>
      </c>
      <c r="AU135" s="16" t="s">
        <v>83</v>
      </c>
    </row>
    <row r="136" spans="1:65" s="13" customFormat="1" ht="11.25">
      <c r="B136" s="222"/>
      <c r="C136" s="223"/>
      <c r="D136" s="217" t="s">
        <v>161</v>
      </c>
      <c r="E136" s="224" t="s">
        <v>1</v>
      </c>
      <c r="F136" s="225" t="s">
        <v>601</v>
      </c>
      <c r="G136" s="223"/>
      <c r="H136" s="226">
        <v>256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161</v>
      </c>
      <c r="AU136" s="232" t="s">
        <v>83</v>
      </c>
      <c r="AV136" s="13" t="s">
        <v>85</v>
      </c>
      <c r="AW136" s="13" t="s">
        <v>32</v>
      </c>
      <c r="AX136" s="13" t="s">
        <v>83</v>
      </c>
      <c r="AY136" s="232" t="s">
        <v>134</v>
      </c>
    </row>
    <row r="137" spans="1:65" s="13" customFormat="1" ht="11.25">
      <c r="B137" s="222"/>
      <c r="C137" s="223"/>
      <c r="D137" s="217" t="s">
        <v>161</v>
      </c>
      <c r="E137" s="223"/>
      <c r="F137" s="225" t="s">
        <v>602</v>
      </c>
      <c r="G137" s="223"/>
      <c r="H137" s="226">
        <v>1280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161</v>
      </c>
      <c r="AU137" s="232" t="s">
        <v>83</v>
      </c>
      <c r="AV137" s="13" t="s">
        <v>85</v>
      </c>
      <c r="AW137" s="13" t="s">
        <v>4</v>
      </c>
      <c r="AX137" s="13" t="s">
        <v>83</v>
      </c>
      <c r="AY137" s="232" t="s">
        <v>134</v>
      </c>
    </row>
    <row r="138" spans="1:65" s="2" customFormat="1" ht="21.75" customHeight="1">
      <c r="A138" s="33"/>
      <c r="B138" s="34"/>
      <c r="C138" s="203" t="s">
        <v>175</v>
      </c>
      <c r="D138" s="203" t="s">
        <v>136</v>
      </c>
      <c r="E138" s="204" t="s">
        <v>328</v>
      </c>
      <c r="F138" s="205" t="s">
        <v>329</v>
      </c>
      <c r="G138" s="206" t="s">
        <v>304</v>
      </c>
      <c r="H138" s="207">
        <v>0.42899999999999999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40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140</v>
      </c>
      <c r="AT138" s="215" t="s">
        <v>136</v>
      </c>
      <c r="AU138" s="215" t="s">
        <v>83</v>
      </c>
      <c r="AY138" s="16" t="s">
        <v>134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83</v>
      </c>
      <c r="BK138" s="216">
        <f>ROUND(I138*H138,2)</f>
        <v>0</v>
      </c>
      <c r="BL138" s="16" t="s">
        <v>140</v>
      </c>
      <c r="BM138" s="215" t="s">
        <v>603</v>
      </c>
    </row>
    <row r="139" spans="1:65" s="2" customFormat="1" ht="19.5">
      <c r="A139" s="33"/>
      <c r="B139" s="34"/>
      <c r="C139" s="35"/>
      <c r="D139" s="217" t="s">
        <v>142</v>
      </c>
      <c r="E139" s="35"/>
      <c r="F139" s="218" t="s">
        <v>331</v>
      </c>
      <c r="G139" s="35"/>
      <c r="H139" s="35"/>
      <c r="I139" s="114"/>
      <c r="J139" s="35"/>
      <c r="K139" s="35"/>
      <c r="L139" s="38"/>
      <c r="M139" s="255"/>
      <c r="N139" s="256"/>
      <c r="O139" s="257"/>
      <c r="P139" s="257"/>
      <c r="Q139" s="257"/>
      <c r="R139" s="257"/>
      <c r="S139" s="257"/>
      <c r="T139" s="25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142</v>
      </c>
      <c r="AU139" s="16" t="s">
        <v>83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1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vjmUiYzPUHiyhYmElpcnrGYZgK7oy+ONg7vhP2ibcguwH3KeFFxo9v+/duCvd9hPbToHeWrtAe36ceheKGGcJg==" saltValue="U7g3UxZk8aAeizmI7CqQI2JbojkyeYF4zWGEzDXz6xaL6d9GKl3EttR0CCy5SqDWVx90//kcZ/Ll7IGcHb3fVg==" spinCount="100000" sheet="1" objects="1" scenarios="1" formatColumns="0" formatRows="0" autoFilter="0"/>
  <autoFilter ref="C116:K139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91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hidden="1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KPÚ Hodonín - realizační projektová dokumentace, polní cesta C6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99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604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4. 3. 2020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">
        <v>31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39</v>
      </c>
      <c r="E33" s="113" t="s">
        <v>40</v>
      </c>
      <c r="F33" s="129">
        <f>ROUND((SUM(BE117:BE139)),  2)</f>
        <v>0</v>
      </c>
      <c r="G33" s="33"/>
      <c r="H33" s="33"/>
      <c r="I33" s="130">
        <v>0.21</v>
      </c>
      <c r="J33" s="129">
        <f>ROUND(((SUM(BE117:BE139))*I33),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41</v>
      </c>
      <c r="F34" s="129">
        <f>ROUND((SUM(BF117:BF139)),  2)</f>
        <v>0</v>
      </c>
      <c r="G34" s="33"/>
      <c r="H34" s="33"/>
      <c r="I34" s="130">
        <v>0.15</v>
      </c>
      <c r="J34" s="129">
        <f>ROUND(((SUM(BF117:BF139))*I34),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ROUND((SUM(BG117:BG139)),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ROUND((SUM(BH117:BH139)),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ROUND((SUM(BI117:BI139)),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KPÚ Hodonín - realizační projektová dokumentace, polní cesta C6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2391-17/01.2 - 0.1.2.2 Následná pěstební péče 2.rok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4. 3. 2020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Státní pozemkový úřad</v>
      </c>
      <c r="G91" s="35"/>
      <c r="H91" s="35"/>
      <c r="I91" s="116" t="s">
        <v>30</v>
      </c>
      <c r="J91" s="31" t="str">
        <f>E21</f>
        <v>AGROPROJEKT PSO,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AGROPROJEKT PSO, s.r.o.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103</v>
      </c>
      <c r="D94" s="156"/>
      <c r="E94" s="156"/>
      <c r="F94" s="156"/>
      <c r="G94" s="156"/>
      <c r="H94" s="156"/>
      <c r="I94" s="157"/>
      <c r="J94" s="158" t="s">
        <v>104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105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60"/>
      <c r="C97" s="161"/>
      <c r="D97" s="162" t="s">
        <v>107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7" t="str">
        <f>E7</f>
        <v>KPÚ Hodonín - realizační projektová dokumentace, polní cesta C6</v>
      </c>
      <c r="F107" s="308"/>
      <c r="G107" s="308"/>
      <c r="H107" s="308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99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9" t="str">
        <f>E9</f>
        <v>2391-17/01.2 - 0.1.2.2 Následná pěstební péče 2.rok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116" t="s">
        <v>22</v>
      </c>
      <c r="J111" s="65" t="str">
        <f>IF(J12="","",J12)</f>
        <v>4. 3. 2020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5.7" customHeight="1">
      <c r="A113" s="33"/>
      <c r="B113" s="34"/>
      <c r="C113" s="28" t="s">
        <v>24</v>
      </c>
      <c r="D113" s="35"/>
      <c r="E113" s="35"/>
      <c r="F113" s="26" t="str">
        <f>E15</f>
        <v>Státní pozemkový úřad</v>
      </c>
      <c r="G113" s="35"/>
      <c r="H113" s="35"/>
      <c r="I113" s="116" t="s">
        <v>30</v>
      </c>
      <c r="J113" s="31" t="str">
        <f>E21</f>
        <v>AGROPROJEKT PSO, s.r.o.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28</v>
      </c>
      <c r="D114" s="35"/>
      <c r="E114" s="35"/>
      <c r="F114" s="26" t="str">
        <f>IF(E18="","",E18)</f>
        <v>Vyplň údaj</v>
      </c>
      <c r="G114" s="35"/>
      <c r="H114" s="35"/>
      <c r="I114" s="116" t="s">
        <v>33</v>
      </c>
      <c r="J114" s="31" t="str">
        <f>E24</f>
        <v>AGROPROJEKT PSO, s.r.o.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120</v>
      </c>
      <c r="D116" s="177" t="s">
        <v>60</v>
      </c>
      <c r="E116" s="177" t="s">
        <v>56</v>
      </c>
      <c r="F116" s="177" t="s">
        <v>57</v>
      </c>
      <c r="G116" s="177" t="s">
        <v>121</v>
      </c>
      <c r="H116" s="177" t="s">
        <v>122</v>
      </c>
      <c r="I116" s="178" t="s">
        <v>123</v>
      </c>
      <c r="J116" s="179" t="s">
        <v>104</v>
      </c>
      <c r="K116" s="180" t="s">
        <v>124</v>
      </c>
      <c r="L116" s="181"/>
      <c r="M116" s="74" t="s">
        <v>1</v>
      </c>
      <c r="N116" s="75" t="s">
        <v>39</v>
      </c>
      <c r="O116" s="75" t="s">
        <v>125</v>
      </c>
      <c r="P116" s="75" t="s">
        <v>126</v>
      </c>
      <c r="Q116" s="75" t="s">
        <v>127</v>
      </c>
      <c r="R116" s="75" t="s">
        <v>128</v>
      </c>
      <c r="S116" s="75" t="s">
        <v>129</v>
      </c>
      <c r="T116" s="76" t="s">
        <v>130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131</v>
      </c>
      <c r="D117" s="35"/>
      <c r="E117" s="35"/>
      <c r="F117" s="35"/>
      <c r="G117" s="35"/>
      <c r="H117" s="35"/>
      <c r="I117" s="114"/>
      <c r="J117" s="182">
        <f>BK117</f>
        <v>0</v>
      </c>
      <c r="K117" s="35"/>
      <c r="L117" s="38"/>
      <c r="M117" s="77"/>
      <c r="N117" s="183"/>
      <c r="O117" s="78"/>
      <c r="P117" s="184">
        <f>P118</f>
        <v>0</v>
      </c>
      <c r="Q117" s="78"/>
      <c r="R117" s="184">
        <f>R118</f>
        <v>0.42948000000000003</v>
      </c>
      <c r="S117" s="78"/>
      <c r="T117" s="18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74</v>
      </c>
      <c r="AU117" s="16" t="s">
        <v>106</v>
      </c>
      <c r="BK117" s="186">
        <f>BK118</f>
        <v>0</v>
      </c>
    </row>
    <row r="118" spans="1:65" s="12" customFormat="1" ht="25.9" customHeight="1">
      <c r="B118" s="187"/>
      <c r="C118" s="188"/>
      <c r="D118" s="189" t="s">
        <v>74</v>
      </c>
      <c r="E118" s="190" t="s">
        <v>132</v>
      </c>
      <c r="F118" s="190" t="s">
        <v>133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SUM(P119:P139)</f>
        <v>0</v>
      </c>
      <c r="Q118" s="195"/>
      <c r="R118" s="196">
        <f>SUM(R119:R139)</f>
        <v>0.42948000000000003</v>
      </c>
      <c r="S118" s="195"/>
      <c r="T118" s="197">
        <f>SUM(T119:T139)</f>
        <v>0</v>
      </c>
      <c r="AR118" s="198" t="s">
        <v>83</v>
      </c>
      <c r="AT118" s="199" t="s">
        <v>74</v>
      </c>
      <c r="AU118" s="199" t="s">
        <v>75</v>
      </c>
      <c r="AY118" s="198" t="s">
        <v>134</v>
      </c>
      <c r="BK118" s="200">
        <f>SUM(BK119:BK139)</f>
        <v>0</v>
      </c>
    </row>
    <row r="119" spans="1:65" s="2" customFormat="1" ht="16.5" customHeight="1">
      <c r="A119" s="33"/>
      <c r="B119" s="34"/>
      <c r="C119" s="203" t="s">
        <v>83</v>
      </c>
      <c r="D119" s="203" t="s">
        <v>136</v>
      </c>
      <c r="E119" s="204" t="s">
        <v>584</v>
      </c>
      <c r="F119" s="205" t="s">
        <v>585</v>
      </c>
      <c r="G119" s="206" t="s">
        <v>139</v>
      </c>
      <c r="H119" s="207">
        <v>160</v>
      </c>
      <c r="I119" s="208"/>
      <c r="J119" s="209">
        <f>ROUND(I119*H119,2)</f>
        <v>0</v>
      </c>
      <c r="K119" s="210"/>
      <c r="L119" s="38"/>
      <c r="M119" s="211" t="s">
        <v>1</v>
      </c>
      <c r="N119" s="212" t="s">
        <v>40</v>
      </c>
      <c r="O119" s="70"/>
      <c r="P119" s="213">
        <f>O119*H119</f>
        <v>0</v>
      </c>
      <c r="Q119" s="213">
        <v>1.8E-5</v>
      </c>
      <c r="R119" s="213">
        <f>Q119*H119</f>
        <v>2.8800000000000002E-3</v>
      </c>
      <c r="S119" s="213">
        <v>0</v>
      </c>
      <c r="T119" s="21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5" t="s">
        <v>140</v>
      </c>
      <c r="AT119" s="215" t="s">
        <v>136</v>
      </c>
      <c r="AU119" s="215" t="s">
        <v>83</v>
      </c>
      <c r="AY119" s="16" t="s">
        <v>134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83</v>
      </c>
      <c r="BK119" s="216">
        <f>ROUND(I119*H119,2)</f>
        <v>0</v>
      </c>
      <c r="BL119" s="16" t="s">
        <v>140</v>
      </c>
      <c r="BM119" s="215" t="s">
        <v>605</v>
      </c>
    </row>
    <row r="120" spans="1:65" s="2" customFormat="1" ht="11.25">
      <c r="A120" s="33"/>
      <c r="B120" s="34"/>
      <c r="C120" s="35"/>
      <c r="D120" s="217" t="s">
        <v>142</v>
      </c>
      <c r="E120" s="35"/>
      <c r="F120" s="218" t="s">
        <v>587</v>
      </c>
      <c r="G120" s="35"/>
      <c r="H120" s="35"/>
      <c r="I120" s="114"/>
      <c r="J120" s="35"/>
      <c r="K120" s="35"/>
      <c r="L120" s="38"/>
      <c r="M120" s="219"/>
      <c r="N120" s="220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142</v>
      </c>
      <c r="AU120" s="16" t="s">
        <v>83</v>
      </c>
    </row>
    <row r="121" spans="1:65" s="13" customFormat="1" ht="11.25">
      <c r="B121" s="222"/>
      <c r="C121" s="223"/>
      <c r="D121" s="217" t="s">
        <v>161</v>
      </c>
      <c r="E121" s="224" t="s">
        <v>1</v>
      </c>
      <c r="F121" s="225" t="s">
        <v>588</v>
      </c>
      <c r="G121" s="223"/>
      <c r="H121" s="226">
        <v>160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161</v>
      </c>
      <c r="AU121" s="232" t="s">
        <v>83</v>
      </c>
      <c r="AV121" s="13" t="s">
        <v>85</v>
      </c>
      <c r="AW121" s="13" t="s">
        <v>32</v>
      </c>
      <c r="AX121" s="13" t="s">
        <v>83</v>
      </c>
      <c r="AY121" s="232" t="s">
        <v>134</v>
      </c>
    </row>
    <row r="122" spans="1:65" s="2" customFormat="1" ht="21.75" customHeight="1">
      <c r="A122" s="33"/>
      <c r="B122" s="34"/>
      <c r="C122" s="203" t="s">
        <v>85</v>
      </c>
      <c r="D122" s="203" t="s">
        <v>136</v>
      </c>
      <c r="E122" s="204" t="s">
        <v>589</v>
      </c>
      <c r="F122" s="205" t="s">
        <v>590</v>
      </c>
      <c r="G122" s="206" t="s">
        <v>156</v>
      </c>
      <c r="H122" s="207">
        <v>10.667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140</v>
      </c>
      <c r="AT122" s="215" t="s">
        <v>136</v>
      </c>
      <c r="AU122" s="215" t="s">
        <v>83</v>
      </c>
      <c r="AY122" s="16" t="s">
        <v>134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140</v>
      </c>
      <c r="BM122" s="215" t="s">
        <v>606</v>
      </c>
    </row>
    <row r="123" spans="1:65" s="2" customFormat="1" ht="19.5">
      <c r="A123" s="33"/>
      <c r="B123" s="34"/>
      <c r="C123" s="35"/>
      <c r="D123" s="217" t="s">
        <v>142</v>
      </c>
      <c r="E123" s="35"/>
      <c r="F123" s="218" t="s">
        <v>592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142</v>
      </c>
      <c r="AU123" s="16" t="s">
        <v>83</v>
      </c>
    </row>
    <row r="124" spans="1:65" s="13" customFormat="1" ht="11.25">
      <c r="B124" s="222"/>
      <c r="C124" s="223"/>
      <c r="D124" s="217" t="s">
        <v>161</v>
      </c>
      <c r="E124" s="224" t="s">
        <v>1</v>
      </c>
      <c r="F124" s="225" t="s">
        <v>593</v>
      </c>
      <c r="G124" s="223"/>
      <c r="H124" s="226">
        <v>10.667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161</v>
      </c>
      <c r="AU124" s="232" t="s">
        <v>83</v>
      </c>
      <c r="AV124" s="13" t="s">
        <v>85</v>
      </c>
      <c r="AW124" s="13" t="s">
        <v>32</v>
      </c>
      <c r="AX124" s="13" t="s">
        <v>83</v>
      </c>
      <c r="AY124" s="232" t="s">
        <v>134</v>
      </c>
    </row>
    <row r="125" spans="1:65" s="2" customFormat="1" ht="16.5" customHeight="1">
      <c r="A125" s="33"/>
      <c r="B125" s="34"/>
      <c r="C125" s="244" t="s">
        <v>149</v>
      </c>
      <c r="D125" s="244" t="s">
        <v>269</v>
      </c>
      <c r="E125" s="245" t="s">
        <v>594</v>
      </c>
      <c r="F125" s="246" t="s">
        <v>324</v>
      </c>
      <c r="G125" s="247" t="s">
        <v>146</v>
      </c>
      <c r="H125" s="248">
        <v>2.133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40</v>
      </c>
      <c r="O125" s="70"/>
      <c r="P125" s="213">
        <f>O125*H125</f>
        <v>0</v>
      </c>
      <c r="Q125" s="213">
        <v>0.2</v>
      </c>
      <c r="R125" s="213">
        <f>Q125*H125</f>
        <v>0.42660000000000003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181</v>
      </c>
      <c r="AT125" s="215" t="s">
        <v>269</v>
      </c>
      <c r="AU125" s="215" t="s">
        <v>83</v>
      </c>
      <c r="AY125" s="16" t="s">
        <v>134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83</v>
      </c>
      <c r="BK125" s="216">
        <f>ROUND(I125*H125,2)</f>
        <v>0</v>
      </c>
      <c r="BL125" s="16" t="s">
        <v>140</v>
      </c>
      <c r="BM125" s="215" t="s">
        <v>607</v>
      </c>
    </row>
    <row r="126" spans="1:65" s="2" customFormat="1" ht="11.25">
      <c r="A126" s="33"/>
      <c r="B126" s="34"/>
      <c r="C126" s="35"/>
      <c r="D126" s="217" t="s">
        <v>142</v>
      </c>
      <c r="E126" s="35"/>
      <c r="F126" s="218" t="s">
        <v>324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142</v>
      </c>
      <c r="AU126" s="16" t="s">
        <v>83</v>
      </c>
    </row>
    <row r="127" spans="1:65" s="13" customFormat="1" ht="11.25">
      <c r="B127" s="222"/>
      <c r="C127" s="223"/>
      <c r="D127" s="217" t="s">
        <v>161</v>
      </c>
      <c r="E127" s="224" t="s">
        <v>1</v>
      </c>
      <c r="F127" s="225" t="s">
        <v>596</v>
      </c>
      <c r="G127" s="223"/>
      <c r="H127" s="226">
        <v>2.133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161</v>
      </c>
      <c r="AU127" s="232" t="s">
        <v>83</v>
      </c>
      <c r="AV127" s="13" t="s">
        <v>85</v>
      </c>
      <c r="AW127" s="13" t="s">
        <v>32</v>
      </c>
      <c r="AX127" s="13" t="s">
        <v>83</v>
      </c>
      <c r="AY127" s="232" t="s">
        <v>134</v>
      </c>
    </row>
    <row r="128" spans="1:65" s="2" customFormat="1" ht="16.5" customHeight="1">
      <c r="A128" s="33"/>
      <c r="B128" s="34"/>
      <c r="C128" s="203" t="s">
        <v>140</v>
      </c>
      <c r="D128" s="203" t="s">
        <v>136</v>
      </c>
      <c r="E128" s="204" t="s">
        <v>292</v>
      </c>
      <c r="F128" s="205" t="s">
        <v>293</v>
      </c>
      <c r="G128" s="206" t="s">
        <v>146</v>
      </c>
      <c r="H128" s="207">
        <v>64</v>
      </c>
      <c r="I128" s="208"/>
      <c r="J128" s="209">
        <f>ROUND(I128*H128,2)</f>
        <v>0</v>
      </c>
      <c r="K128" s="210"/>
      <c r="L128" s="38"/>
      <c r="M128" s="211" t="s">
        <v>1</v>
      </c>
      <c r="N128" s="212" t="s">
        <v>40</v>
      </c>
      <c r="O128" s="70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5" t="s">
        <v>140</v>
      </c>
      <c r="AT128" s="215" t="s">
        <v>136</v>
      </c>
      <c r="AU128" s="215" t="s">
        <v>83</v>
      </c>
      <c r="AY128" s="16" t="s">
        <v>134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83</v>
      </c>
      <c r="BK128" s="216">
        <f>ROUND(I128*H128,2)</f>
        <v>0</v>
      </c>
      <c r="BL128" s="16" t="s">
        <v>140</v>
      </c>
      <c r="BM128" s="215" t="s">
        <v>608</v>
      </c>
    </row>
    <row r="129" spans="1:65" s="2" customFormat="1" ht="11.25">
      <c r="A129" s="33"/>
      <c r="B129" s="34"/>
      <c r="C129" s="35"/>
      <c r="D129" s="217" t="s">
        <v>142</v>
      </c>
      <c r="E129" s="35"/>
      <c r="F129" s="218" t="s">
        <v>295</v>
      </c>
      <c r="G129" s="35"/>
      <c r="H129" s="35"/>
      <c r="I129" s="114"/>
      <c r="J129" s="35"/>
      <c r="K129" s="35"/>
      <c r="L129" s="38"/>
      <c r="M129" s="219"/>
      <c r="N129" s="220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83</v>
      </c>
    </row>
    <row r="130" spans="1:65" s="13" customFormat="1" ht="11.25">
      <c r="B130" s="222"/>
      <c r="C130" s="223"/>
      <c r="D130" s="217" t="s">
        <v>161</v>
      </c>
      <c r="E130" s="224" t="s">
        <v>1</v>
      </c>
      <c r="F130" s="225" t="s">
        <v>598</v>
      </c>
      <c r="G130" s="223"/>
      <c r="H130" s="226">
        <v>64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161</v>
      </c>
      <c r="AU130" s="232" t="s">
        <v>83</v>
      </c>
      <c r="AV130" s="13" t="s">
        <v>85</v>
      </c>
      <c r="AW130" s="13" t="s">
        <v>32</v>
      </c>
      <c r="AX130" s="13" t="s">
        <v>83</v>
      </c>
      <c r="AY130" s="232" t="s">
        <v>134</v>
      </c>
    </row>
    <row r="131" spans="1:65" s="2" customFormat="1" ht="16.5" customHeight="1">
      <c r="A131" s="33"/>
      <c r="B131" s="34"/>
      <c r="C131" s="203" t="s">
        <v>163</v>
      </c>
      <c r="D131" s="203" t="s">
        <v>136</v>
      </c>
      <c r="E131" s="204" t="s">
        <v>297</v>
      </c>
      <c r="F131" s="205" t="s">
        <v>298</v>
      </c>
      <c r="G131" s="206" t="s">
        <v>146</v>
      </c>
      <c r="H131" s="207">
        <v>64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40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140</v>
      </c>
      <c r="AT131" s="215" t="s">
        <v>136</v>
      </c>
      <c r="AU131" s="215" t="s">
        <v>83</v>
      </c>
      <c r="AY131" s="16" t="s">
        <v>134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83</v>
      </c>
      <c r="BK131" s="216">
        <f>ROUND(I131*H131,2)</f>
        <v>0</v>
      </c>
      <c r="BL131" s="16" t="s">
        <v>140</v>
      </c>
      <c r="BM131" s="215" t="s">
        <v>609</v>
      </c>
    </row>
    <row r="132" spans="1:65" s="2" customFormat="1" ht="11.25">
      <c r="A132" s="33"/>
      <c r="B132" s="34"/>
      <c r="C132" s="35"/>
      <c r="D132" s="217" t="s">
        <v>142</v>
      </c>
      <c r="E132" s="35"/>
      <c r="F132" s="218" t="s">
        <v>300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83</v>
      </c>
    </row>
    <row r="133" spans="1:65" s="13" customFormat="1" ht="11.25">
      <c r="B133" s="222"/>
      <c r="C133" s="223"/>
      <c r="D133" s="217" t="s">
        <v>161</v>
      </c>
      <c r="E133" s="224" t="s">
        <v>1</v>
      </c>
      <c r="F133" s="225" t="s">
        <v>598</v>
      </c>
      <c r="G133" s="223"/>
      <c r="H133" s="226">
        <v>64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161</v>
      </c>
      <c r="AU133" s="232" t="s">
        <v>83</v>
      </c>
      <c r="AV133" s="13" t="s">
        <v>85</v>
      </c>
      <c r="AW133" s="13" t="s">
        <v>32</v>
      </c>
      <c r="AX133" s="13" t="s">
        <v>83</v>
      </c>
      <c r="AY133" s="232" t="s">
        <v>134</v>
      </c>
    </row>
    <row r="134" spans="1:65" s="2" customFormat="1" ht="21.75" customHeight="1">
      <c r="A134" s="33"/>
      <c r="B134" s="34"/>
      <c r="C134" s="203" t="s">
        <v>170</v>
      </c>
      <c r="D134" s="203" t="s">
        <v>136</v>
      </c>
      <c r="E134" s="204" t="s">
        <v>276</v>
      </c>
      <c r="F134" s="205" t="s">
        <v>277</v>
      </c>
      <c r="G134" s="206" t="s">
        <v>146</v>
      </c>
      <c r="H134" s="207">
        <v>1280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40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140</v>
      </c>
      <c r="AT134" s="215" t="s">
        <v>136</v>
      </c>
      <c r="AU134" s="215" t="s">
        <v>83</v>
      </c>
      <c r="AY134" s="16" t="s">
        <v>134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83</v>
      </c>
      <c r="BK134" s="216">
        <f>ROUND(I134*H134,2)</f>
        <v>0</v>
      </c>
      <c r="BL134" s="16" t="s">
        <v>140</v>
      </c>
      <c r="BM134" s="215" t="s">
        <v>610</v>
      </c>
    </row>
    <row r="135" spans="1:65" s="2" customFormat="1" ht="19.5">
      <c r="A135" s="33"/>
      <c r="B135" s="34"/>
      <c r="C135" s="35"/>
      <c r="D135" s="217" t="s">
        <v>142</v>
      </c>
      <c r="E135" s="35"/>
      <c r="F135" s="218" t="s">
        <v>279</v>
      </c>
      <c r="G135" s="35"/>
      <c r="H135" s="35"/>
      <c r="I135" s="114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142</v>
      </c>
      <c r="AU135" s="16" t="s">
        <v>83</v>
      </c>
    </row>
    <row r="136" spans="1:65" s="13" customFormat="1" ht="11.25">
      <c r="B136" s="222"/>
      <c r="C136" s="223"/>
      <c r="D136" s="217" t="s">
        <v>161</v>
      </c>
      <c r="E136" s="224" t="s">
        <v>1</v>
      </c>
      <c r="F136" s="225" t="s">
        <v>601</v>
      </c>
      <c r="G136" s="223"/>
      <c r="H136" s="226">
        <v>256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161</v>
      </c>
      <c r="AU136" s="232" t="s">
        <v>83</v>
      </c>
      <c r="AV136" s="13" t="s">
        <v>85</v>
      </c>
      <c r="AW136" s="13" t="s">
        <v>32</v>
      </c>
      <c r="AX136" s="13" t="s">
        <v>83</v>
      </c>
      <c r="AY136" s="232" t="s">
        <v>134</v>
      </c>
    </row>
    <row r="137" spans="1:65" s="13" customFormat="1" ht="11.25">
      <c r="B137" s="222"/>
      <c r="C137" s="223"/>
      <c r="D137" s="217" t="s">
        <v>161</v>
      </c>
      <c r="E137" s="223"/>
      <c r="F137" s="225" t="s">
        <v>602</v>
      </c>
      <c r="G137" s="223"/>
      <c r="H137" s="226">
        <v>1280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161</v>
      </c>
      <c r="AU137" s="232" t="s">
        <v>83</v>
      </c>
      <c r="AV137" s="13" t="s">
        <v>85</v>
      </c>
      <c r="AW137" s="13" t="s">
        <v>4</v>
      </c>
      <c r="AX137" s="13" t="s">
        <v>83</v>
      </c>
      <c r="AY137" s="232" t="s">
        <v>134</v>
      </c>
    </row>
    <row r="138" spans="1:65" s="2" customFormat="1" ht="21.75" customHeight="1">
      <c r="A138" s="33"/>
      <c r="B138" s="34"/>
      <c r="C138" s="203" t="s">
        <v>175</v>
      </c>
      <c r="D138" s="203" t="s">
        <v>136</v>
      </c>
      <c r="E138" s="204" t="s">
        <v>328</v>
      </c>
      <c r="F138" s="205" t="s">
        <v>329</v>
      </c>
      <c r="G138" s="206" t="s">
        <v>304</v>
      </c>
      <c r="H138" s="207">
        <v>0.42899999999999999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40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140</v>
      </c>
      <c r="AT138" s="215" t="s">
        <v>136</v>
      </c>
      <c r="AU138" s="215" t="s">
        <v>83</v>
      </c>
      <c r="AY138" s="16" t="s">
        <v>134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83</v>
      </c>
      <c r="BK138" s="216">
        <f>ROUND(I138*H138,2)</f>
        <v>0</v>
      </c>
      <c r="BL138" s="16" t="s">
        <v>140</v>
      </c>
      <c r="BM138" s="215" t="s">
        <v>611</v>
      </c>
    </row>
    <row r="139" spans="1:65" s="2" customFormat="1" ht="19.5">
      <c r="A139" s="33"/>
      <c r="B139" s="34"/>
      <c r="C139" s="35"/>
      <c r="D139" s="217" t="s">
        <v>142</v>
      </c>
      <c r="E139" s="35"/>
      <c r="F139" s="218" t="s">
        <v>331</v>
      </c>
      <c r="G139" s="35"/>
      <c r="H139" s="35"/>
      <c r="I139" s="114"/>
      <c r="J139" s="35"/>
      <c r="K139" s="35"/>
      <c r="L139" s="38"/>
      <c r="M139" s="255"/>
      <c r="N139" s="256"/>
      <c r="O139" s="257"/>
      <c r="P139" s="257"/>
      <c r="Q139" s="257"/>
      <c r="R139" s="257"/>
      <c r="S139" s="257"/>
      <c r="T139" s="25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142</v>
      </c>
      <c r="AU139" s="16" t="s">
        <v>83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1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HZYqn2dLM/Nynb5/LfUA2MgMPsKmi1QfhYWlbJjCg/6TSH4NPSBk7fzx0n++LKsYaFllPFsbFxvOZTZr0qUhiQ==" saltValue="v3Ra4K8s4g6VwrLB+liel1NBiIuIo47r4dmRnMvCqClAnQZxbQphgA2TdutBvb2OCVEgKF3+q0WNKCuehP/mSw==" spinCount="100000" sheet="1" objects="1" scenarios="1" formatColumns="0" formatRows="0" autoFilter="0"/>
  <autoFilter ref="C116:K139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94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hidden="1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KPÚ Hodonín - realizační projektová dokumentace, polní cesta C6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99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612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4. 3. 2020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">
        <v>31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39</v>
      </c>
      <c r="E33" s="113" t="s">
        <v>40</v>
      </c>
      <c r="F33" s="129">
        <f>ROUND((SUM(BE117:BE139)),  2)</f>
        <v>0</v>
      </c>
      <c r="G33" s="33"/>
      <c r="H33" s="33"/>
      <c r="I33" s="130">
        <v>0.21</v>
      </c>
      <c r="J33" s="129">
        <f>ROUND(((SUM(BE117:BE139))*I33),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41</v>
      </c>
      <c r="F34" s="129">
        <f>ROUND((SUM(BF117:BF139)),  2)</f>
        <v>0</v>
      </c>
      <c r="G34" s="33"/>
      <c r="H34" s="33"/>
      <c r="I34" s="130">
        <v>0.15</v>
      </c>
      <c r="J34" s="129">
        <f>ROUND(((SUM(BF117:BF139))*I34),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ROUND((SUM(BG117:BG139)),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ROUND((SUM(BH117:BH139)),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ROUND((SUM(BI117:BI139)),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KPÚ Hodonín - realizační projektová dokumentace, polní cesta C6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2391-17/01.3 - 0.1.2.3 Následná pěstební péče 3.rok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4. 3. 2020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Státní pozemkový úřad</v>
      </c>
      <c r="G91" s="35"/>
      <c r="H91" s="35"/>
      <c r="I91" s="116" t="s">
        <v>30</v>
      </c>
      <c r="J91" s="31" t="str">
        <f>E21</f>
        <v>AGROPROJEKT PSO,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AGROPROJEKT PSO, s.r.o.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103</v>
      </c>
      <c r="D94" s="156"/>
      <c r="E94" s="156"/>
      <c r="F94" s="156"/>
      <c r="G94" s="156"/>
      <c r="H94" s="156"/>
      <c r="I94" s="157"/>
      <c r="J94" s="158" t="s">
        <v>104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105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60"/>
      <c r="C97" s="161"/>
      <c r="D97" s="162" t="s">
        <v>107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7" t="str">
        <f>E7</f>
        <v>KPÚ Hodonín - realizační projektová dokumentace, polní cesta C6</v>
      </c>
      <c r="F107" s="308"/>
      <c r="G107" s="308"/>
      <c r="H107" s="308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99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9" t="str">
        <f>E9</f>
        <v>2391-17/01.3 - 0.1.2.3 Následná pěstební péče 3.rok</v>
      </c>
      <c r="F109" s="309"/>
      <c r="G109" s="309"/>
      <c r="H109" s="309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116" t="s">
        <v>22</v>
      </c>
      <c r="J111" s="65" t="str">
        <f>IF(J12="","",J12)</f>
        <v>4. 3. 2020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5.7" customHeight="1">
      <c r="A113" s="33"/>
      <c r="B113" s="34"/>
      <c r="C113" s="28" t="s">
        <v>24</v>
      </c>
      <c r="D113" s="35"/>
      <c r="E113" s="35"/>
      <c r="F113" s="26" t="str">
        <f>E15</f>
        <v>Státní pozemkový úřad</v>
      </c>
      <c r="G113" s="35"/>
      <c r="H113" s="35"/>
      <c r="I113" s="116" t="s">
        <v>30</v>
      </c>
      <c r="J113" s="31" t="str">
        <f>E21</f>
        <v>AGROPROJEKT PSO, s.r.o.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28</v>
      </c>
      <c r="D114" s="35"/>
      <c r="E114" s="35"/>
      <c r="F114" s="26" t="str">
        <f>IF(E18="","",E18)</f>
        <v>Vyplň údaj</v>
      </c>
      <c r="G114" s="35"/>
      <c r="H114" s="35"/>
      <c r="I114" s="116" t="s">
        <v>33</v>
      </c>
      <c r="J114" s="31" t="str">
        <f>E24</f>
        <v>AGROPROJEKT PSO, s.r.o.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120</v>
      </c>
      <c r="D116" s="177" t="s">
        <v>60</v>
      </c>
      <c r="E116" s="177" t="s">
        <v>56</v>
      </c>
      <c r="F116" s="177" t="s">
        <v>57</v>
      </c>
      <c r="G116" s="177" t="s">
        <v>121</v>
      </c>
      <c r="H116" s="177" t="s">
        <v>122</v>
      </c>
      <c r="I116" s="178" t="s">
        <v>123</v>
      </c>
      <c r="J116" s="179" t="s">
        <v>104</v>
      </c>
      <c r="K116" s="180" t="s">
        <v>124</v>
      </c>
      <c r="L116" s="181"/>
      <c r="M116" s="74" t="s">
        <v>1</v>
      </c>
      <c r="N116" s="75" t="s">
        <v>39</v>
      </c>
      <c r="O116" s="75" t="s">
        <v>125</v>
      </c>
      <c r="P116" s="75" t="s">
        <v>126</v>
      </c>
      <c r="Q116" s="75" t="s">
        <v>127</v>
      </c>
      <c r="R116" s="75" t="s">
        <v>128</v>
      </c>
      <c r="S116" s="75" t="s">
        <v>129</v>
      </c>
      <c r="T116" s="76" t="s">
        <v>130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131</v>
      </c>
      <c r="D117" s="35"/>
      <c r="E117" s="35"/>
      <c r="F117" s="35"/>
      <c r="G117" s="35"/>
      <c r="H117" s="35"/>
      <c r="I117" s="114"/>
      <c r="J117" s="182">
        <f>BK117</f>
        <v>0</v>
      </c>
      <c r="K117" s="35"/>
      <c r="L117" s="38"/>
      <c r="M117" s="77"/>
      <c r="N117" s="183"/>
      <c r="O117" s="78"/>
      <c r="P117" s="184">
        <f>P118</f>
        <v>0</v>
      </c>
      <c r="Q117" s="78"/>
      <c r="R117" s="184">
        <f>R118</f>
        <v>0.42948000000000003</v>
      </c>
      <c r="S117" s="78"/>
      <c r="T117" s="185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74</v>
      </c>
      <c r="AU117" s="16" t="s">
        <v>106</v>
      </c>
      <c r="BK117" s="186">
        <f>BK118</f>
        <v>0</v>
      </c>
    </row>
    <row r="118" spans="1:65" s="12" customFormat="1" ht="25.9" customHeight="1">
      <c r="B118" s="187"/>
      <c r="C118" s="188"/>
      <c r="D118" s="189" t="s">
        <v>74</v>
      </c>
      <c r="E118" s="190" t="s">
        <v>132</v>
      </c>
      <c r="F118" s="190" t="s">
        <v>133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SUM(P119:P139)</f>
        <v>0</v>
      </c>
      <c r="Q118" s="195"/>
      <c r="R118" s="196">
        <f>SUM(R119:R139)</f>
        <v>0.42948000000000003</v>
      </c>
      <c r="S118" s="195"/>
      <c r="T118" s="197">
        <f>SUM(T119:T139)</f>
        <v>0</v>
      </c>
      <c r="AR118" s="198" t="s">
        <v>83</v>
      </c>
      <c r="AT118" s="199" t="s">
        <v>74</v>
      </c>
      <c r="AU118" s="199" t="s">
        <v>75</v>
      </c>
      <c r="AY118" s="198" t="s">
        <v>134</v>
      </c>
      <c r="BK118" s="200">
        <f>SUM(BK119:BK139)</f>
        <v>0</v>
      </c>
    </row>
    <row r="119" spans="1:65" s="2" customFormat="1" ht="16.5" customHeight="1">
      <c r="A119" s="33"/>
      <c r="B119" s="34"/>
      <c r="C119" s="203" t="s">
        <v>83</v>
      </c>
      <c r="D119" s="203" t="s">
        <v>136</v>
      </c>
      <c r="E119" s="204" t="s">
        <v>584</v>
      </c>
      <c r="F119" s="205" t="s">
        <v>585</v>
      </c>
      <c r="G119" s="206" t="s">
        <v>139</v>
      </c>
      <c r="H119" s="207">
        <v>160</v>
      </c>
      <c r="I119" s="208"/>
      <c r="J119" s="209">
        <f>ROUND(I119*H119,2)</f>
        <v>0</v>
      </c>
      <c r="K119" s="210"/>
      <c r="L119" s="38"/>
      <c r="M119" s="211" t="s">
        <v>1</v>
      </c>
      <c r="N119" s="212" t="s">
        <v>40</v>
      </c>
      <c r="O119" s="70"/>
      <c r="P119" s="213">
        <f>O119*H119</f>
        <v>0</v>
      </c>
      <c r="Q119" s="213">
        <v>1.8E-5</v>
      </c>
      <c r="R119" s="213">
        <f>Q119*H119</f>
        <v>2.8800000000000002E-3</v>
      </c>
      <c r="S119" s="213">
        <v>0</v>
      </c>
      <c r="T119" s="214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5" t="s">
        <v>140</v>
      </c>
      <c r="AT119" s="215" t="s">
        <v>136</v>
      </c>
      <c r="AU119" s="215" t="s">
        <v>83</v>
      </c>
      <c r="AY119" s="16" t="s">
        <v>134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83</v>
      </c>
      <c r="BK119" s="216">
        <f>ROUND(I119*H119,2)</f>
        <v>0</v>
      </c>
      <c r="BL119" s="16" t="s">
        <v>140</v>
      </c>
      <c r="BM119" s="215" t="s">
        <v>613</v>
      </c>
    </row>
    <row r="120" spans="1:65" s="2" customFormat="1" ht="11.25">
      <c r="A120" s="33"/>
      <c r="B120" s="34"/>
      <c r="C120" s="35"/>
      <c r="D120" s="217" t="s">
        <v>142</v>
      </c>
      <c r="E120" s="35"/>
      <c r="F120" s="218" t="s">
        <v>587</v>
      </c>
      <c r="G120" s="35"/>
      <c r="H120" s="35"/>
      <c r="I120" s="114"/>
      <c r="J120" s="35"/>
      <c r="K120" s="35"/>
      <c r="L120" s="38"/>
      <c r="M120" s="219"/>
      <c r="N120" s="220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142</v>
      </c>
      <c r="AU120" s="16" t="s">
        <v>83</v>
      </c>
    </row>
    <row r="121" spans="1:65" s="13" customFormat="1" ht="11.25">
      <c r="B121" s="222"/>
      <c r="C121" s="223"/>
      <c r="D121" s="217" t="s">
        <v>161</v>
      </c>
      <c r="E121" s="224" t="s">
        <v>1</v>
      </c>
      <c r="F121" s="225" t="s">
        <v>588</v>
      </c>
      <c r="G121" s="223"/>
      <c r="H121" s="226">
        <v>160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161</v>
      </c>
      <c r="AU121" s="232" t="s">
        <v>83</v>
      </c>
      <c r="AV121" s="13" t="s">
        <v>85</v>
      </c>
      <c r="AW121" s="13" t="s">
        <v>32</v>
      </c>
      <c r="AX121" s="13" t="s">
        <v>83</v>
      </c>
      <c r="AY121" s="232" t="s">
        <v>134</v>
      </c>
    </row>
    <row r="122" spans="1:65" s="2" customFormat="1" ht="21.75" customHeight="1">
      <c r="A122" s="33"/>
      <c r="B122" s="34"/>
      <c r="C122" s="203" t="s">
        <v>85</v>
      </c>
      <c r="D122" s="203" t="s">
        <v>136</v>
      </c>
      <c r="E122" s="204" t="s">
        <v>589</v>
      </c>
      <c r="F122" s="205" t="s">
        <v>590</v>
      </c>
      <c r="G122" s="206" t="s">
        <v>156</v>
      </c>
      <c r="H122" s="207">
        <v>10.667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140</v>
      </c>
      <c r="AT122" s="215" t="s">
        <v>136</v>
      </c>
      <c r="AU122" s="215" t="s">
        <v>83</v>
      </c>
      <c r="AY122" s="16" t="s">
        <v>134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140</v>
      </c>
      <c r="BM122" s="215" t="s">
        <v>614</v>
      </c>
    </row>
    <row r="123" spans="1:65" s="2" customFormat="1" ht="19.5">
      <c r="A123" s="33"/>
      <c r="B123" s="34"/>
      <c r="C123" s="35"/>
      <c r="D123" s="217" t="s">
        <v>142</v>
      </c>
      <c r="E123" s="35"/>
      <c r="F123" s="218" t="s">
        <v>592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142</v>
      </c>
      <c r="AU123" s="16" t="s">
        <v>83</v>
      </c>
    </row>
    <row r="124" spans="1:65" s="13" customFormat="1" ht="11.25">
      <c r="B124" s="222"/>
      <c r="C124" s="223"/>
      <c r="D124" s="217" t="s">
        <v>161</v>
      </c>
      <c r="E124" s="224" t="s">
        <v>1</v>
      </c>
      <c r="F124" s="225" t="s">
        <v>593</v>
      </c>
      <c r="G124" s="223"/>
      <c r="H124" s="226">
        <v>10.667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161</v>
      </c>
      <c r="AU124" s="232" t="s">
        <v>83</v>
      </c>
      <c r="AV124" s="13" t="s">
        <v>85</v>
      </c>
      <c r="AW124" s="13" t="s">
        <v>32</v>
      </c>
      <c r="AX124" s="13" t="s">
        <v>83</v>
      </c>
      <c r="AY124" s="232" t="s">
        <v>134</v>
      </c>
    </row>
    <row r="125" spans="1:65" s="2" customFormat="1" ht="16.5" customHeight="1">
      <c r="A125" s="33"/>
      <c r="B125" s="34"/>
      <c r="C125" s="244" t="s">
        <v>149</v>
      </c>
      <c r="D125" s="244" t="s">
        <v>269</v>
      </c>
      <c r="E125" s="245" t="s">
        <v>594</v>
      </c>
      <c r="F125" s="246" t="s">
        <v>324</v>
      </c>
      <c r="G125" s="247" t="s">
        <v>146</v>
      </c>
      <c r="H125" s="248">
        <v>2.133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40</v>
      </c>
      <c r="O125" s="70"/>
      <c r="P125" s="213">
        <f>O125*H125</f>
        <v>0</v>
      </c>
      <c r="Q125" s="213">
        <v>0.2</v>
      </c>
      <c r="R125" s="213">
        <f>Q125*H125</f>
        <v>0.42660000000000003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181</v>
      </c>
      <c r="AT125" s="215" t="s">
        <v>269</v>
      </c>
      <c r="AU125" s="215" t="s">
        <v>83</v>
      </c>
      <c r="AY125" s="16" t="s">
        <v>134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83</v>
      </c>
      <c r="BK125" s="216">
        <f>ROUND(I125*H125,2)</f>
        <v>0</v>
      </c>
      <c r="BL125" s="16" t="s">
        <v>140</v>
      </c>
      <c r="BM125" s="215" t="s">
        <v>615</v>
      </c>
    </row>
    <row r="126" spans="1:65" s="2" customFormat="1" ht="11.25">
      <c r="A126" s="33"/>
      <c r="B126" s="34"/>
      <c r="C126" s="35"/>
      <c r="D126" s="217" t="s">
        <v>142</v>
      </c>
      <c r="E126" s="35"/>
      <c r="F126" s="218" t="s">
        <v>324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142</v>
      </c>
      <c r="AU126" s="16" t="s">
        <v>83</v>
      </c>
    </row>
    <row r="127" spans="1:65" s="13" customFormat="1" ht="11.25">
      <c r="B127" s="222"/>
      <c r="C127" s="223"/>
      <c r="D127" s="217" t="s">
        <v>161</v>
      </c>
      <c r="E127" s="224" t="s">
        <v>1</v>
      </c>
      <c r="F127" s="225" t="s">
        <v>596</v>
      </c>
      <c r="G127" s="223"/>
      <c r="H127" s="226">
        <v>2.133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161</v>
      </c>
      <c r="AU127" s="232" t="s">
        <v>83</v>
      </c>
      <c r="AV127" s="13" t="s">
        <v>85</v>
      </c>
      <c r="AW127" s="13" t="s">
        <v>32</v>
      </c>
      <c r="AX127" s="13" t="s">
        <v>83</v>
      </c>
      <c r="AY127" s="232" t="s">
        <v>134</v>
      </c>
    </row>
    <row r="128" spans="1:65" s="2" customFormat="1" ht="16.5" customHeight="1">
      <c r="A128" s="33"/>
      <c r="B128" s="34"/>
      <c r="C128" s="203" t="s">
        <v>140</v>
      </c>
      <c r="D128" s="203" t="s">
        <v>136</v>
      </c>
      <c r="E128" s="204" t="s">
        <v>292</v>
      </c>
      <c r="F128" s="205" t="s">
        <v>293</v>
      </c>
      <c r="G128" s="206" t="s">
        <v>146</v>
      </c>
      <c r="H128" s="207">
        <v>64</v>
      </c>
      <c r="I128" s="208"/>
      <c r="J128" s="209">
        <f>ROUND(I128*H128,2)</f>
        <v>0</v>
      </c>
      <c r="K128" s="210"/>
      <c r="L128" s="38"/>
      <c r="M128" s="211" t="s">
        <v>1</v>
      </c>
      <c r="N128" s="212" t="s">
        <v>40</v>
      </c>
      <c r="O128" s="70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5" t="s">
        <v>140</v>
      </c>
      <c r="AT128" s="215" t="s">
        <v>136</v>
      </c>
      <c r="AU128" s="215" t="s">
        <v>83</v>
      </c>
      <c r="AY128" s="16" t="s">
        <v>134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83</v>
      </c>
      <c r="BK128" s="216">
        <f>ROUND(I128*H128,2)</f>
        <v>0</v>
      </c>
      <c r="BL128" s="16" t="s">
        <v>140</v>
      </c>
      <c r="BM128" s="215" t="s">
        <v>616</v>
      </c>
    </row>
    <row r="129" spans="1:65" s="2" customFormat="1" ht="11.25">
      <c r="A129" s="33"/>
      <c r="B129" s="34"/>
      <c r="C129" s="35"/>
      <c r="D129" s="217" t="s">
        <v>142</v>
      </c>
      <c r="E129" s="35"/>
      <c r="F129" s="218" t="s">
        <v>295</v>
      </c>
      <c r="G129" s="35"/>
      <c r="H129" s="35"/>
      <c r="I129" s="114"/>
      <c r="J129" s="35"/>
      <c r="K129" s="35"/>
      <c r="L129" s="38"/>
      <c r="M129" s="219"/>
      <c r="N129" s="220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83</v>
      </c>
    </row>
    <row r="130" spans="1:65" s="13" customFormat="1" ht="11.25">
      <c r="B130" s="222"/>
      <c r="C130" s="223"/>
      <c r="D130" s="217" t="s">
        <v>161</v>
      </c>
      <c r="E130" s="224" t="s">
        <v>1</v>
      </c>
      <c r="F130" s="225" t="s">
        <v>598</v>
      </c>
      <c r="G130" s="223"/>
      <c r="H130" s="226">
        <v>64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161</v>
      </c>
      <c r="AU130" s="232" t="s">
        <v>83</v>
      </c>
      <c r="AV130" s="13" t="s">
        <v>85</v>
      </c>
      <c r="AW130" s="13" t="s">
        <v>32</v>
      </c>
      <c r="AX130" s="13" t="s">
        <v>83</v>
      </c>
      <c r="AY130" s="232" t="s">
        <v>134</v>
      </c>
    </row>
    <row r="131" spans="1:65" s="2" customFormat="1" ht="16.5" customHeight="1">
      <c r="A131" s="33"/>
      <c r="B131" s="34"/>
      <c r="C131" s="203" t="s">
        <v>163</v>
      </c>
      <c r="D131" s="203" t="s">
        <v>136</v>
      </c>
      <c r="E131" s="204" t="s">
        <v>297</v>
      </c>
      <c r="F131" s="205" t="s">
        <v>298</v>
      </c>
      <c r="G131" s="206" t="s">
        <v>146</v>
      </c>
      <c r="H131" s="207">
        <v>64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40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140</v>
      </c>
      <c r="AT131" s="215" t="s">
        <v>136</v>
      </c>
      <c r="AU131" s="215" t="s">
        <v>83</v>
      </c>
      <c r="AY131" s="16" t="s">
        <v>134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83</v>
      </c>
      <c r="BK131" s="216">
        <f>ROUND(I131*H131,2)</f>
        <v>0</v>
      </c>
      <c r="BL131" s="16" t="s">
        <v>140</v>
      </c>
      <c r="BM131" s="215" t="s">
        <v>617</v>
      </c>
    </row>
    <row r="132" spans="1:65" s="2" customFormat="1" ht="11.25">
      <c r="A132" s="33"/>
      <c r="B132" s="34"/>
      <c r="C132" s="35"/>
      <c r="D132" s="217" t="s">
        <v>142</v>
      </c>
      <c r="E132" s="35"/>
      <c r="F132" s="218" t="s">
        <v>300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83</v>
      </c>
    </row>
    <row r="133" spans="1:65" s="13" customFormat="1" ht="11.25">
      <c r="B133" s="222"/>
      <c r="C133" s="223"/>
      <c r="D133" s="217" t="s">
        <v>161</v>
      </c>
      <c r="E133" s="224" t="s">
        <v>1</v>
      </c>
      <c r="F133" s="225" t="s">
        <v>598</v>
      </c>
      <c r="G133" s="223"/>
      <c r="H133" s="226">
        <v>64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161</v>
      </c>
      <c r="AU133" s="232" t="s">
        <v>83</v>
      </c>
      <c r="AV133" s="13" t="s">
        <v>85</v>
      </c>
      <c r="AW133" s="13" t="s">
        <v>32</v>
      </c>
      <c r="AX133" s="13" t="s">
        <v>83</v>
      </c>
      <c r="AY133" s="232" t="s">
        <v>134</v>
      </c>
    </row>
    <row r="134" spans="1:65" s="2" customFormat="1" ht="21.75" customHeight="1">
      <c r="A134" s="33"/>
      <c r="B134" s="34"/>
      <c r="C134" s="203" t="s">
        <v>170</v>
      </c>
      <c r="D134" s="203" t="s">
        <v>136</v>
      </c>
      <c r="E134" s="204" t="s">
        <v>276</v>
      </c>
      <c r="F134" s="205" t="s">
        <v>277</v>
      </c>
      <c r="G134" s="206" t="s">
        <v>146</v>
      </c>
      <c r="H134" s="207">
        <v>1280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40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140</v>
      </c>
      <c r="AT134" s="215" t="s">
        <v>136</v>
      </c>
      <c r="AU134" s="215" t="s">
        <v>83</v>
      </c>
      <c r="AY134" s="16" t="s">
        <v>134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83</v>
      </c>
      <c r="BK134" s="216">
        <f>ROUND(I134*H134,2)</f>
        <v>0</v>
      </c>
      <c r="BL134" s="16" t="s">
        <v>140</v>
      </c>
      <c r="BM134" s="215" t="s">
        <v>618</v>
      </c>
    </row>
    <row r="135" spans="1:65" s="2" customFormat="1" ht="19.5">
      <c r="A135" s="33"/>
      <c r="B135" s="34"/>
      <c r="C135" s="35"/>
      <c r="D135" s="217" t="s">
        <v>142</v>
      </c>
      <c r="E135" s="35"/>
      <c r="F135" s="218" t="s">
        <v>279</v>
      </c>
      <c r="G135" s="35"/>
      <c r="H135" s="35"/>
      <c r="I135" s="114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142</v>
      </c>
      <c r="AU135" s="16" t="s">
        <v>83</v>
      </c>
    </row>
    <row r="136" spans="1:65" s="13" customFormat="1" ht="11.25">
      <c r="B136" s="222"/>
      <c r="C136" s="223"/>
      <c r="D136" s="217" t="s">
        <v>161</v>
      </c>
      <c r="E136" s="224" t="s">
        <v>1</v>
      </c>
      <c r="F136" s="225" t="s">
        <v>601</v>
      </c>
      <c r="G136" s="223"/>
      <c r="H136" s="226">
        <v>256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161</v>
      </c>
      <c r="AU136" s="232" t="s">
        <v>83</v>
      </c>
      <c r="AV136" s="13" t="s">
        <v>85</v>
      </c>
      <c r="AW136" s="13" t="s">
        <v>32</v>
      </c>
      <c r="AX136" s="13" t="s">
        <v>83</v>
      </c>
      <c r="AY136" s="232" t="s">
        <v>134</v>
      </c>
    </row>
    <row r="137" spans="1:65" s="13" customFormat="1" ht="11.25">
      <c r="B137" s="222"/>
      <c r="C137" s="223"/>
      <c r="D137" s="217" t="s">
        <v>161</v>
      </c>
      <c r="E137" s="223"/>
      <c r="F137" s="225" t="s">
        <v>602</v>
      </c>
      <c r="G137" s="223"/>
      <c r="H137" s="226">
        <v>1280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161</v>
      </c>
      <c r="AU137" s="232" t="s">
        <v>83</v>
      </c>
      <c r="AV137" s="13" t="s">
        <v>85</v>
      </c>
      <c r="AW137" s="13" t="s">
        <v>4</v>
      </c>
      <c r="AX137" s="13" t="s">
        <v>83</v>
      </c>
      <c r="AY137" s="232" t="s">
        <v>134</v>
      </c>
    </row>
    <row r="138" spans="1:65" s="2" customFormat="1" ht="21.75" customHeight="1">
      <c r="A138" s="33"/>
      <c r="B138" s="34"/>
      <c r="C138" s="203" t="s">
        <v>175</v>
      </c>
      <c r="D138" s="203" t="s">
        <v>136</v>
      </c>
      <c r="E138" s="204" t="s">
        <v>328</v>
      </c>
      <c r="F138" s="205" t="s">
        <v>329</v>
      </c>
      <c r="G138" s="206" t="s">
        <v>304</v>
      </c>
      <c r="H138" s="207">
        <v>0.42899999999999999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40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140</v>
      </c>
      <c r="AT138" s="215" t="s">
        <v>136</v>
      </c>
      <c r="AU138" s="215" t="s">
        <v>83</v>
      </c>
      <c r="AY138" s="16" t="s">
        <v>134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83</v>
      </c>
      <c r="BK138" s="216">
        <f>ROUND(I138*H138,2)</f>
        <v>0</v>
      </c>
      <c r="BL138" s="16" t="s">
        <v>140</v>
      </c>
      <c r="BM138" s="215" t="s">
        <v>619</v>
      </c>
    </row>
    <row r="139" spans="1:65" s="2" customFormat="1" ht="19.5">
      <c r="A139" s="33"/>
      <c r="B139" s="34"/>
      <c r="C139" s="35"/>
      <c r="D139" s="217" t="s">
        <v>142</v>
      </c>
      <c r="E139" s="35"/>
      <c r="F139" s="218" t="s">
        <v>331</v>
      </c>
      <c r="G139" s="35"/>
      <c r="H139" s="35"/>
      <c r="I139" s="114"/>
      <c r="J139" s="35"/>
      <c r="K139" s="35"/>
      <c r="L139" s="38"/>
      <c r="M139" s="255"/>
      <c r="N139" s="256"/>
      <c r="O139" s="257"/>
      <c r="P139" s="257"/>
      <c r="Q139" s="257"/>
      <c r="R139" s="257"/>
      <c r="S139" s="257"/>
      <c r="T139" s="25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142</v>
      </c>
      <c r="AU139" s="16" t="s">
        <v>83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1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1gXVHDim/kZRdc01gHbhOizoqvI44WJXOM2LsCuDtyLrJHnVw2awPqAa2+EMIv/zROdO4kH2PppEVh3A4qIP0g==" saltValue="EgK5dAFq7LKBgkXJwF7A4K/qBQein4VtqP9bgl7RC7AvAY2o4BAOXG2oUotcmBXCtBKwKRcybnYVRI37fOQ5YQ==" spinCount="100000" sheet="1" objects="1" scenarios="1" formatColumns="0" formatRows="0" autoFilter="0"/>
  <autoFilter ref="C116:K139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97</v>
      </c>
    </row>
    <row r="3" spans="1:46" s="1" customFormat="1" ht="6.95" hidden="1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85</v>
      </c>
    </row>
    <row r="4" spans="1:46" s="1" customFormat="1" ht="24.95" hidden="1" customHeight="1">
      <c r="B4" s="19"/>
      <c r="D4" s="111" t="s">
        <v>98</v>
      </c>
      <c r="I4" s="107"/>
      <c r="L4" s="19"/>
      <c r="M4" s="112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3" t="s">
        <v>16</v>
      </c>
      <c r="I6" s="107"/>
      <c r="L6" s="19"/>
    </row>
    <row r="7" spans="1:46" s="1" customFormat="1" ht="16.5" hidden="1" customHeight="1">
      <c r="B7" s="19"/>
      <c r="E7" s="300" t="str">
        <f>'Rekapitulace stavby'!K6</f>
        <v>KPÚ Hodonín - realizační projektová dokumentace, polní cesta C6</v>
      </c>
      <c r="F7" s="301"/>
      <c r="G7" s="301"/>
      <c r="H7" s="301"/>
      <c r="I7" s="107"/>
      <c r="L7" s="19"/>
    </row>
    <row r="8" spans="1:46" s="2" customFormat="1" ht="12" hidden="1" customHeight="1">
      <c r="A8" s="33"/>
      <c r="B8" s="38"/>
      <c r="C8" s="33"/>
      <c r="D8" s="113" t="s">
        <v>99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02" t="s">
        <v>620</v>
      </c>
      <c r="F9" s="303"/>
      <c r="G9" s="303"/>
      <c r="H9" s="30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4. 3. 2020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5" t="s">
        <v>31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8"/>
      <c r="B27" s="119"/>
      <c r="C27" s="118"/>
      <c r="D27" s="118"/>
      <c r="E27" s="306" t="s">
        <v>1</v>
      </c>
      <c r="F27" s="306"/>
      <c r="G27" s="306"/>
      <c r="H27" s="30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8" t="s">
        <v>39</v>
      </c>
      <c r="E33" s="113" t="s">
        <v>40</v>
      </c>
      <c r="F33" s="129">
        <f>ROUND((SUM(BE119:BE139)),  2)</f>
        <v>0</v>
      </c>
      <c r="G33" s="33"/>
      <c r="H33" s="33"/>
      <c r="I33" s="130">
        <v>0.21</v>
      </c>
      <c r="J33" s="129">
        <f>ROUND(((SUM(BE119:BE139))*I33),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3" t="s">
        <v>41</v>
      </c>
      <c r="F34" s="129">
        <f>ROUND((SUM(BF119:BF139)),  2)</f>
        <v>0</v>
      </c>
      <c r="G34" s="33"/>
      <c r="H34" s="33"/>
      <c r="I34" s="130">
        <v>0.15</v>
      </c>
      <c r="J34" s="129">
        <f>ROUND(((SUM(BF119:BF139))*I34),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ROUND((SUM(BG119:BG139)),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ROUND((SUM(BH119:BH139)),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ROUND((SUM(BI119:BI139)),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102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KPÚ Hodonín - realizační projektová dokumentace, polní cesta C6</v>
      </c>
      <c r="F85" s="308"/>
      <c r="G85" s="308"/>
      <c r="H85" s="308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9" t="str">
        <f>E9</f>
        <v>2931/17b - 01.1 Vedlejší rozpočtové náklady</v>
      </c>
      <c r="F87" s="309"/>
      <c r="G87" s="309"/>
      <c r="H87" s="309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4. 3. 2020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Státní pozemkový úřad</v>
      </c>
      <c r="G91" s="35"/>
      <c r="H91" s="35"/>
      <c r="I91" s="116" t="s">
        <v>30</v>
      </c>
      <c r="J91" s="31" t="str">
        <f>E21</f>
        <v>AGROPROJEKT PSO, s.r.o.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AGROPROJEKT PSO, s.r.o.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103</v>
      </c>
      <c r="D94" s="156"/>
      <c r="E94" s="156"/>
      <c r="F94" s="156"/>
      <c r="G94" s="156"/>
      <c r="H94" s="156"/>
      <c r="I94" s="157"/>
      <c r="J94" s="158" t="s">
        <v>104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105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106</v>
      </c>
    </row>
    <row r="97" spans="1:31" s="9" customFormat="1" ht="24.95" customHeight="1">
      <c r="B97" s="160"/>
      <c r="C97" s="161"/>
      <c r="D97" s="162" t="s">
        <v>621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622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623</v>
      </c>
      <c r="E99" s="170"/>
      <c r="F99" s="170"/>
      <c r="G99" s="170"/>
      <c r="H99" s="170"/>
      <c r="I99" s="171"/>
      <c r="J99" s="172">
        <f>J133</f>
        <v>0</v>
      </c>
      <c r="K99" s="168"/>
      <c r="L99" s="173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7" t="str">
        <f>E7</f>
        <v>KPÚ Hodonín - realizační projektová dokumentace, polní cesta C6</v>
      </c>
      <c r="F109" s="308"/>
      <c r="G109" s="308"/>
      <c r="H109" s="308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9" t="str">
        <f>E9</f>
        <v>2931/17b - 01.1 Vedlejší rozpočtové náklady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116" t="s">
        <v>22</v>
      </c>
      <c r="J113" s="65" t="str">
        <f>IF(J12="","",J12)</f>
        <v>4. 3. 2020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24</v>
      </c>
      <c r="D115" s="35"/>
      <c r="E115" s="35"/>
      <c r="F115" s="26" t="str">
        <f>E15</f>
        <v>Státní pozemkový úřad</v>
      </c>
      <c r="G115" s="35"/>
      <c r="H115" s="35"/>
      <c r="I115" s="116" t="s">
        <v>30</v>
      </c>
      <c r="J115" s="31" t="str">
        <f>E21</f>
        <v>AGROPROJEKT PSO, s.r.o.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28</v>
      </c>
      <c r="D116" s="35"/>
      <c r="E116" s="35"/>
      <c r="F116" s="26" t="str">
        <f>IF(E18="","",E18)</f>
        <v>Vyplň údaj</v>
      </c>
      <c r="G116" s="35"/>
      <c r="H116" s="35"/>
      <c r="I116" s="116" t="s">
        <v>33</v>
      </c>
      <c r="J116" s="31" t="str">
        <f>E24</f>
        <v>AGROPROJEKT PSO, s.r.o.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60</v>
      </c>
      <c r="E118" s="177" t="s">
        <v>56</v>
      </c>
      <c r="F118" s="177" t="s">
        <v>57</v>
      </c>
      <c r="G118" s="177" t="s">
        <v>121</v>
      </c>
      <c r="H118" s="177" t="s">
        <v>122</v>
      </c>
      <c r="I118" s="178" t="s">
        <v>123</v>
      </c>
      <c r="J118" s="179" t="s">
        <v>104</v>
      </c>
      <c r="K118" s="180" t="s">
        <v>124</v>
      </c>
      <c r="L118" s="181"/>
      <c r="M118" s="74" t="s">
        <v>1</v>
      </c>
      <c r="N118" s="75" t="s">
        <v>39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2">
        <f>BK119</f>
        <v>0</v>
      </c>
      <c r="K119" s="35"/>
      <c r="L119" s="38"/>
      <c r="M119" s="77"/>
      <c r="N119" s="183"/>
      <c r="O119" s="78"/>
      <c r="P119" s="184">
        <f>P120</f>
        <v>0</v>
      </c>
      <c r="Q119" s="78"/>
      <c r="R119" s="184">
        <f>R120</f>
        <v>0</v>
      </c>
      <c r="S119" s="78"/>
      <c r="T119" s="185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74</v>
      </c>
      <c r="AU119" s="16" t="s">
        <v>106</v>
      </c>
      <c r="BK119" s="186">
        <f>BK120</f>
        <v>0</v>
      </c>
    </row>
    <row r="120" spans="1:65" s="12" customFormat="1" ht="25.9" customHeight="1">
      <c r="B120" s="187"/>
      <c r="C120" s="188"/>
      <c r="D120" s="189" t="s">
        <v>74</v>
      </c>
      <c r="E120" s="190" t="s">
        <v>624</v>
      </c>
      <c r="F120" s="190" t="s">
        <v>625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P121+P133</f>
        <v>0</v>
      </c>
      <c r="Q120" s="195"/>
      <c r="R120" s="196">
        <f>R121+R133</f>
        <v>0</v>
      </c>
      <c r="S120" s="195"/>
      <c r="T120" s="197">
        <f>T121+T133</f>
        <v>0</v>
      </c>
      <c r="AR120" s="198" t="s">
        <v>163</v>
      </c>
      <c r="AT120" s="199" t="s">
        <v>74</v>
      </c>
      <c r="AU120" s="199" t="s">
        <v>75</v>
      </c>
      <c r="AY120" s="198" t="s">
        <v>134</v>
      </c>
      <c r="BK120" s="200">
        <f>BK121+BK133</f>
        <v>0</v>
      </c>
    </row>
    <row r="121" spans="1:65" s="12" customFormat="1" ht="22.9" customHeight="1">
      <c r="B121" s="187"/>
      <c r="C121" s="188"/>
      <c r="D121" s="189" t="s">
        <v>74</v>
      </c>
      <c r="E121" s="201" t="s">
        <v>626</v>
      </c>
      <c r="F121" s="201" t="s">
        <v>627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SUM(P122:P132)</f>
        <v>0</v>
      </c>
      <c r="Q121" s="195"/>
      <c r="R121" s="196">
        <f>SUM(R122:R132)</f>
        <v>0</v>
      </c>
      <c r="S121" s="195"/>
      <c r="T121" s="197">
        <f>SUM(T122:T132)</f>
        <v>0</v>
      </c>
      <c r="AR121" s="198" t="s">
        <v>163</v>
      </c>
      <c r="AT121" s="199" t="s">
        <v>74</v>
      </c>
      <c r="AU121" s="199" t="s">
        <v>83</v>
      </c>
      <c r="AY121" s="198" t="s">
        <v>134</v>
      </c>
      <c r="BK121" s="200">
        <f>SUM(BK122:BK132)</f>
        <v>0</v>
      </c>
    </row>
    <row r="122" spans="1:65" s="2" customFormat="1" ht="16.5" customHeight="1">
      <c r="A122" s="33"/>
      <c r="B122" s="34"/>
      <c r="C122" s="203" t="s">
        <v>83</v>
      </c>
      <c r="D122" s="203" t="s">
        <v>136</v>
      </c>
      <c r="E122" s="204" t="s">
        <v>628</v>
      </c>
      <c r="F122" s="205" t="s">
        <v>629</v>
      </c>
      <c r="G122" s="206" t="s">
        <v>550</v>
      </c>
      <c r="H122" s="207">
        <v>1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40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551</v>
      </c>
      <c r="AT122" s="215" t="s">
        <v>136</v>
      </c>
      <c r="AU122" s="215" t="s">
        <v>85</v>
      </c>
      <c r="AY122" s="16" t="s">
        <v>134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83</v>
      </c>
      <c r="BK122" s="216">
        <f>ROUND(I122*H122,2)</f>
        <v>0</v>
      </c>
      <c r="BL122" s="16" t="s">
        <v>551</v>
      </c>
      <c r="BM122" s="215" t="s">
        <v>630</v>
      </c>
    </row>
    <row r="123" spans="1:65" s="2" customFormat="1" ht="11.25">
      <c r="A123" s="33"/>
      <c r="B123" s="34"/>
      <c r="C123" s="35"/>
      <c r="D123" s="217" t="s">
        <v>142</v>
      </c>
      <c r="E123" s="35"/>
      <c r="F123" s="218" t="s">
        <v>629</v>
      </c>
      <c r="G123" s="35"/>
      <c r="H123" s="35"/>
      <c r="I123" s="114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142</v>
      </c>
      <c r="AU123" s="16" t="s">
        <v>85</v>
      </c>
    </row>
    <row r="124" spans="1:65" s="2" customFormat="1" ht="16.5" customHeight="1">
      <c r="A124" s="33"/>
      <c r="B124" s="34"/>
      <c r="C124" s="203" t="s">
        <v>85</v>
      </c>
      <c r="D124" s="203" t="s">
        <v>136</v>
      </c>
      <c r="E124" s="204" t="s">
        <v>631</v>
      </c>
      <c r="F124" s="205" t="s">
        <v>632</v>
      </c>
      <c r="G124" s="206" t="s">
        <v>550</v>
      </c>
      <c r="H124" s="207">
        <v>1</v>
      </c>
      <c r="I124" s="208"/>
      <c r="J124" s="209">
        <f>ROUND(I124*H124,2)</f>
        <v>0</v>
      </c>
      <c r="K124" s="210"/>
      <c r="L124" s="38"/>
      <c r="M124" s="211" t="s">
        <v>1</v>
      </c>
      <c r="N124" s="212" t="s">
        <v>40</v>
      </c>
      <c r="O124" s="70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5" t="s">
        <v>551</v>
      </c>
      <c r="AT124" s="215" t="s">
        <v>136</v>
      </c>
      <c r="AU124" s="215" t="s">
        <v>85</v>
      </c>
      <c r="AY124" s="16" t="s">
        <v>134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83</v>
      </c>
      <c r="BK124" s="216">
        <f>ROUND(I124*H124,2)</f>
        <v>0</v>
      </c>
      <c r="BL124" s="16" t="s">
        <v>551</v>
      </c>
      <c r="BM124" s="215" t="s">
        <v>633</v>
      </c>
    </row>
    <row r="125" spans="1:65" s="2" customFormat="1" ht="11.25">
      <c r="A125" s="33"/>
      <c r="B125" s="34"/>
      <c r="C125" s="35"/>
      <c r="D125" s="217" t="s">
        <v>142</v>
      </c>
      <c r="E125" s="35"/>
      <c r="F125" s="218" t="s">
        <v>632</v>
      </c>
      <c r="G125" s="35"/>
      <c r="H125" s="35"/>
      <c r="I125" s="114"/>
      <c r="J125" s="35"/>
      <c r="K125" s="35"/>
      <c r="L125" s="38"/>
      <c r="M125" s="219"/>
      <c r="N125" s="220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142</v>
      </c>
      <c r="AU125" s="16" t="s">
        <v>85</v>
      </c>
    </row>
    <row r="126" spans="1:65" s="2" customFormat="1" ht="19.5">
      <c r="A126" s="33"/>
      <c r="B126" s="34"/>
      <c r="C126" s="35"/>
      <c r="D126" s="217" t="s">
        <v>159</v>
      </c>
      <c r="E126" s="35"/>
      <c r="F126" s="221" t="s">
        <v>634</v>
      </c>
      <c r="G126" s="35"/>
      <c r="H126" s="35"/>
      <c r="I126" s="114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159</v>
      </c>
      <c r="AU126" s="16" t="s">
        <v>85</v>
      </c>
    </row>
    <row r="127" spans="1:65" s="2" customFormat="1" ht="16.5" customHeight="1">
      <c r="A127" s="33"/>
      <c r="B127" s="34"/>
      <c r="C127" s="203" t="s">
        <v>149</v>
      </c>
      <c r="D127" s="203" t="s">
        <v>136</v>
      </c>
      <c r="E127" s="204" t="s">
        <v>635</v>
      </c>
      <c r="F127" s="205" t="s">
        <v>636</v>
      </c>
      <c r="G127" s="206" t="s">
        <v>550</v>
      </c>
      <c r="H127" s="207">
        <v>1</v>
      </c>
      <c r="I127" s="208"/>
      <c r="J127" s="209">
        <f>ROUND(I127*H127,2)</f>
        <v>0</v>
      </c>
      <c r="K127" s="210"/>
      <c r="L127" s="38"/>
      <c r="M127" s="211" t="s">
        <v>1</v>
      </c>
      <c r="N127" s="212" t="s">
        <v>40</v>
      </c>
      <c r="O127" s="70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5" t="s">
        <v>551</v>
      </c>
      <c r="AT127" s="215" t="s">
        <v>136</v>
      </c>
      <c r="AU127" s="215" t="s">
        <v>85</v>
      </c>
      <c r="AY127" s="16" t="s">
        <v>134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83</v>
      </c>
      <c r="BK127" s="216">
        <f>ROUND(I127*H127,2)</f>
        <v>0</v>
      </c>
      <c r="BL127" s="16" t="s">
        <v>551</v>
      </c>
      <c r="BM127" s="215" t="s">
        <v>637</v>
      </c>
    </row>
    <row r="128" spans="1:65" s="2" customFormat="1" ht="11.25">
      <c r="A128" s="33"/>
      <c r="B128" s="34"/>
      <c r="C128" s="35"/>
      <c r="D128" s="217" t="s">
        <v>142</v>
      </c>
      <c r="E128" s="35"/>
      <c r="F128" s="218" t="s">
        <v>636</v>
      </c>
      <c r="G128" s="35"/>
      <c r="H128" s="35"/>
      <c r="I128" s="114"/>
      <c r="J128" s="35"/>
      <c r="K128" s="35"/>
      <c r="L128" s="38"/>
      <c r="M128" s="219"/>
      <c r="N128" s="220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142</v>
      </c>
      <c r="AU128" s="16" t="s">
        <v>85</v>
      </c>
    </row>
    <row r="129" spans="1:65" s="2" customFormat="1" ht="16.5" customHeight="1">
      <c r="A129" s="33"/>
      <c r="B129" s="34"/>
      <c r="C129" s="203" t="s">
        <v>140</v>
      </c>
      <c r="D129" s="203" t="s">
        <v>136</v>
      </c>
      <c r="E129" s="204" t="s">
        <v>638</v>
      </c>
      <c r="F129" s="205" t="s">
        <v>639</v>
      </c>
      <c r="G129" s="206" t="s">
        <v>550</v>
      </c>
      <c r="H129" s="207">
        <v>1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40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551</v>
      </c>
      <c r="AT129" s="215" t="s">
        <v>136</v>
      </c>
      <c r="AU129" s="215" t="s">
        <v>85</v>
      </c>
      <c r="AY129" s="16" t="s">
        <v>134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83</v>
      </c>
      <c r="BK129" s="216">
        <f>ROUND(I129*H129,2)</f>
        <v>0</v>
      </c>
      <c r="BL129" s="16" t="s">
        <v>551</v>
      </c>
      <c r="BM129" s="215" t="s">
        <v>640</v>
      </c>
    </row>
    <row r="130" spans="1:65" s="2" customFormat="1" ht="11.25">
      <c r="A130" s="33"/>
      <c r="B130" s="34"/>
      <c r="C130" s="35"/>
      <c r="D130" s="217" t="s">
        <v>142</v>
      </c>
      <c r="E130" s="35"/>
      <c r="F130" s="218" t="s">
        <v>639</v>
      </c>
      <c r="G130" s="35"/>
      <c r="H130" s="35"/>
      <c r="I130" s="114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142</v>
      </c>
      <c r="AU130" s="16" t="s">
        <v>85</v>
      </c>
    </row>
    <row r="131" spans="1:65" s="2" customFormat="1" ht="16.5" customHeight="1">
      <c r="A131" s="33"/>
      <c r="B131" s="34"/>
      <c r="C131" s="203" t="s">
        <v>163</v>
      </c>
      <c r="D131" s="203" t="s">
        <v>136</v>
      </c>
      <c r="E131" s="204" t="s">
        <v>641</v>
      </c>
      <c r="F131" s="205" t="s">
        <v>642</v>
      </c>
      <c r="G131" s="206" t="s">
        <v>550</v>
      </c>
      <c r="H131" s="207">
        <v>1</v>
      </c>
      <c r="I131" s="208"/>
      <c r="J131" s="209">
        <f>ROUND(I131*H131,2)</f>
        <v>0</v>
      </c>
      <c r="K131" s="210"/>
      <c r="L131" s="38"/>
      <c r="M131" s="211" t="s">
        <v>1</v>
      </c>
      <c r="N131" s="212" t="s">
        <v>40</v>
      </c>
      <c r="O131" s="70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551</v>
      </c>
      <c r="AT131" s="215" t="s">
        <v>136</v>
      </c>
      <c r="AU131" s="215" t="s">
        <v>85</v>
      </c>
      <c r="AY131" s="16" t="s">
        <v>134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83</v>
      </c>
      <c r="BK131" s="216">
        <f>ROUND(I131*H131,2)</f>
        <v>0</v>
      </c>
      <c r="BL131" s="16" t="s">
        <v>551</v>
      </c>
      <c r="BM131" s="215" t="s">
        <v>643</v>
      </c>
    </row>
    <row r="132" spans="1:65" s="2" customFormat="1" ht="11.25">
      <c r="A132" s="33"/>
      <c r="B132" s="34"/>
      <c r="C132" s="35"/>
      <c r="D132" s="217" t="s">
        <v>142</v>
      </c>
      <c r="E132" s="35"/>
      <c r="F132" s="218" t="s">
        <v>642</v>
      </c>
      <c r="G132" s="35"/>
      <c r="H132" s="35"/>
      <c r="I132" s="114"/>
      <c r="J132" s="35"/>
      <c r="K132" s="35"/>
      <c r="L132" s="38"/>
      <c r="M132" s="219"/>
      <c r="N132" s="220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85</v>
      </c>
    </row>
    <row r="133" spans="1:65" s="12" customFormat="1" ht="22.9" customHeight="1">
      <c r="B133" s="187"/>
      <c r="C133" s="188"/>
      <c r="D133" s="189" t="s">
        <v>74</v>
      </c>
      <c r="E133" s="201" t="s">
        <v>644</v>
      </c>
      <c r="F133" s="201" t="s">
        <v>645</v>
      </c>
      <c r="G133" s="188"/>
      <c r="H133" s="188"/>
      <c r="I133" s="191"/>
      <c r="J133" s="202">
        <f>BK133</f>
        <v>0</v>
      </c>
      <c r="K133" s="188"/>
      <c r="L133" s="193"/>
      <c r="M133" s="194"/>
      <c r="N133" s="195"/>
      <c r="O133" s="195"/>
      <c r="P133" s="196">
        <f>SUM(P134:P139)</f>
        <v>0</v>
      </c>
      <c r="Q133" s="195"/>
      <c r="R133" s="196">
        <f>SUM(R134:R139)</f>
        <v>0</v>
      </c>
      <c r="S133" s="195"/>
      <c r="T133" s="197">
        <f>SUM(T134:T139)</f>
        <v>0</v>
      </c>
      <c r="AR133" s="198" t="s">
        <v>163</v>
      </c>
      <c r="AT133" s="199" t="s">
        <v>74</v>
      </c>
      <c r="AU133" s="199" t="s">
        <v>83</v>
      </c>
      <c r="AY133" s="198" t="s">
        <v>134</v>
      </c>
      <c r="BK133" s="200">
        <f>SUM(BK134:BK139)</f>
        <v>0</v>
      </c>
    </row>
    <row r="134" spans="1:65" s="2" customFormat="1" ht="16.5" customHeight="1">
      <c r="A134" s="33"/>
      <c r="B134" s="34"/>
      <c r="C134" s="203" t="s">
        <v>175</v>
      </c>
      <c r="D134" s="203" t="s">
        <v>136</v>
      </c>
      <c r="E134" s="204" t="s">
        <v>646</v>
      </c>
      <c r="F134" s="205" t="s">
        <v>645</v>
      </c>
      <c r="G134" s="206" t="s">
        <v>550</v>
      </c>
      <c r="H134" s="207">
        <v>1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40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551</v>
      </c>
      <c r="AT134" s="215" t="s">
        <v>136</v>
      </c>
      <c r="AU134" s="215" t="s">
        <v>85</v>
      </c>
      <c r="AY134" s="16" t="s">
        <v>134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83</v>
      </c>
      <c r="BK134" s="216">
        <f>ROUND(I134*H134,2)</f>
        <v>0</v>
      </c>
      <c r="BL134" s="16" t="s">
        <v>551</v>
      </c>
      <c r="BM134" s="215" t="s">
        <v>647</v>
      </c>
    </row>
    <row r="135" spans="1:65" s="2" customFormat="1" ht="11.25">
      <c r="A135" s="33"/>
      <c r="B135" s="34"/>
      <c r="C135" s="35"/>
      <c r="D135" s="217" t="s">
        <v>142</v>
      </c>
      <c r="E135" s="35"/>
      <c r="F135" s="218" t="s">
        <v>645</v>
      </c>
      <c r="G135" s="35"/>
      <c r="H135" s="35"/>
      <c r="I135" s="114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142</v>
      </c>
      <c r="AU135" s="16" t="s">
        <v>85</v>
      </c>
    </row>
    <row r="136" spans="1:65" s="2" customFormat="1" ht="16.5" customHeight="1">
      <c r="A136" s="33"/>
      <c r="B136" s="34"/>
      <c r="C136" s="203" t="s">
        <v>181</v>
      </c>
      <c r="D136" s="203" t="s">
        <v>136</v>
      </c>
      <c r="E136" s="204" t="s">
        <v>648</v>
      </c>
      <c r="F136" s="205" t="s">
        <v>649</v>
      </c>
      <c r="G136" s="206" t="s">
        <v>550</v>
      </c>
      <c r="H136" s="207">
        <v>1</v>
      </c>
      <c r="I136" s="208"/>
      <c r="J136" s="209">
        <f>ROUND(I136*H136,2)</f>
        <v>0</v>
      </c>
      <c r="K136" s="210"/>
      <c r="L136" s="38"/>
      <c r="M136" s="211" t="s">
        <v>1</v>
      </c>
      <c r="N136" s="212" t="s">
        <v>40</v>
      </c>
      <c r="O136" s="70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551</v>
      </c>
      <c r="AT136" s="215" t="s">
        <v>136</v>
      </c>
      <c r="AU136" s="215" t="s">
        <v>85</v>
      </c>
      <c r="AY136" s="16" t="s">
        <v>134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83</v>
      </c>
      <c r="BK136" s="216">
        <f>ROUND(I136*H136,2)</f>
        <v>0</v>
      </c>
      <c r="BL136" s="16" t="s">
        <v>551</v>
      </c>
      <c r="BM136" s="215" t="s">
        <v>650</v>
      </c>
    </row>
    <row r="137" spans="1:65" s="2" customFormat="1" ht="11.25">
      <c r="A137" s="33"/>
      <c r="B137" s="34"/>
      <c r="C137" s="35"/>
      <c r="D137" s="217" t="s">
        <v>142</v>
      </c>
      <c r="E137" s="35"/>
      <c r="F137" s="218" t="s">
        <v>649</v>
      </c>
      <c r="G137" s="35"/>
      <c r="H137" s="35"/>
      <c r="I137" s="114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142</v>
      </c>
      <c r="AU137" s="16" t="s">
        <v>85</v>
      </c>
    </row>
    <row r="138" spans="1:65" s="2" customFormat="1" ht="16.5" customHeight="1">
      <c r="A138" s="33"/>
      <c r="B138" s="34"/>
      <c r="C138" s="203" t="s">
        <v>187</v>
      </c>
      <c r="D138" s="203" t="s">
        <v>136</v>
      </c>
      <c r="E138" s="204" t="s">
        <v>651</v>
      </c>
      <c r="F138" s="205" t="s">
        <v>652</v>
      </c>
      <c r="G138" s="206" t="s">
        <v>550</v>
      </c>
      <c r="H138" s="207">
        <v>1</v>
      </c>
      <c r="I138" s="208"/>
      <c r="J138" s="209">
        <f>ROUND(I138*H138,2)</f>
        <v>0</v>
      </c>
      <c r="K138" s="210"/>
      <c r="L138" s="38"/>
      <c r="M138" s="211" t="s">
        <v>1</v>
      </c>
      <c r="N138" s="212" t="s">
        <v>40</v>
      </c>
      <c r="O138" s="70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5" t="s">
        <v>551</v>
      </c>
      <c r="AT138" s="215" t="s">
        <v>136</v>
      </c>
      <c r="AU138" s="215" t="s">
        <v>85</v>
      </c>
      <c r="AY138" s="16" t="s">
        <v>134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83</v>
      </c>
      <c r="BK138" s="216">
        <f>ROUND(I138*H138,2)</f>
        <v>0</v>
      </c>
      <c r="BL138" s="16" t="s">
        <v>551</v>
      </c>
      <c r="BM138" s="215" t="s">
        <v>653</v>
      </c>
    </row>
    <row r="139" spans="1:65" s="2" customFormat="1" ht="11.25">
      <c r="A139" s="33"/>
      <c r="B139" s="34"/>
      <c r="C139" s="35"/>
      <c r="D139" s="217" t="s">
        <v>142</v>
      </c>
      <c r="E139" s="35"/>
      <c r="F139" s="218" t="s">
        <v>654</v>
      </c>
      <c r="G139" s="35"/>
      <c r="H139" s="35"/>
      <c r="I139" s="114"/>
      <c r="J139" s="35"/>
      <c r="K139" s="35"/>
      <c r="L139" s="38"/>
      <c r="M139" s="255"/>
      <c r="N139" s="256"/>
      <c r="O139" s="257"/>
      <c r="P139" s="257"/>
      <c r="Q139" s="257"/>
      <c r="R139" s="257"/>
      <c r="S139" s="257"/>
      <c r="T139" s="25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142</v>
      </c>
      <c r="AU139" s="16" t="s">
        <v>85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151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t7DuQmoFT3yLdiXlNO2G1jF58/294Ce8I5SjR/epVbMU35iGJg5y8wDVhdAibN2tkdBXN2042RGVqezr6cNqKQ==" saltValue="VrrAQc8/MJ83tDUsF9/PWP8BYbWju2wZ+dOxI9KARNBMqO3/2a5RUWewsUcsorkmayE0cveObPnP6GGQ88nCbg==" spinCount="100000" sheet="1" objects="1" scenarios="1" formatColumns="0" formatRows="0" autoFilter="0"/>
  <autoFilter ref="C118:K139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Polní cesta C6</vt:lpstr>
      <vt:lpstr>2391-17-01.1 - 0.1.2.1 Ná...</vt:lpstr>
      <vt:lpstr>2391-17-01.2 - 0.1.2.2 Ná...</vt:lpstr>
      <vt:lpstr>2391-17-01.3 - 0.1.2.3 Ná...</vt:lpstr>
      <vt:lpstr>2931-17b - 01.1 Vedlejší ...</vt:lpstr>
      <vt:lpstr>'01 - Polní cesta C6'!Názvy_tisku</vt:lpstr>
      <vt:lpstr>'2391-17-01.1 - 0.1.2.1 Ná...'!Názvy_tisku</vt:lpstr>
      <vt:lpstr>'2391-17-01.2 - 0.1.2.2 Ná...'!Názvy_tisku</vt:lpstr>
      <vt:lpstr>'2391-17-01.3 - 0.1.2.3 Ná...'!Názvy_tisku</vt:lpstr>
      <vt:lpstr>'2931-17b - 01.1 Vedlejší ...'!Názvy_tisku</vt:lpstr>
      <vt:lpstr>'Rekapitulace stavby'!Názvy_tisku</vt:lpstr>
      <vt:lpstr>'01 - Polní cesta C6'!Oblast_tisku</vt:lpstr>
      <vt:lpstr>'2391-17-01.1 - 0.1.2.1 Ná...'!Oblast_tisku</vt:lpstr>
      <vt:lpstr>'2391-17-01.2 - 0.1.2.2 Ná...'!Oblast_tisku</vt:lpstr>
      <vt:lpstr>'2391-17-01.3 - 0.1.2.3 Ná...'!Oblast_tisku</vt:lpstr>
      <vt:lpstr>'2931-17b - 01.1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Hermany Jiří</dc:creator>
  <cp:lastModifiedBy>Sasínková Jaroslava Bc. </cp:lastModifiedBy>
  <dcterms:created xsi:type="dcterms:W3CDTF">2020-04-28T12:17:26Z</dcterms:created>
  <dcterms:modified xsi:type="dcterms:W3CDTF">2020-04-28T14:41:41Z</dcterms:modified>
</cp:coreProperties>
</file>